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nnessee.sharepoint.com/sites/LWFD_Adult_Education/Division Leadership  Operations/Division Ops Strategic Plan &amp; Projects/2023 RFA &amp; Competition Project/Docs to be Published/IELCE Docs/"/>
    </mc:Choice>
  </mc:AlternateContent>
  <xr:revisionPtr revIDLastSave="25" documentId="8_{32167B2D-A093-40BC-B5F5-867B48D32300}" xr6:coauthVersionLast="47" xr6:coauthVersionMax="47" xr10:uidLastSave="{AE86779E-A036-4720-A722-439F6E9EE21B}"/>
  <bookViews>
    <workbookView xWindow="-67050" yWindow="-2850" windowWidth="11550" windowHeight="16530" xr2:uid="{00000000-000D-0000-FFFF-FFFF00000000}"/>
  </bookViews>
  <sheets>
    <sheet name="IELCE" sheetId="14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4" l="1"/>
  <c r="C7" i="14"/>
  <c r="D13" i="14"/>
  <c r="C13" i="14"/>
  <c r="B32" i="14"/>
  <c r="B18" i="14" l="1"/>
  <c r="B19" i="14" s="1"/>
  <c r="B8" i="14"/>
  <c r="B17" i="14"/>
  <c r="B14" i="14"/>
  <c r="B21" i="14" l="1"/>
  <c r="B25" i="14"/>
  <c r="B22" i="14"/>
  <c r="C6" i="14" l="1"/>
  <c r="C12" i="14" l="1"/>
  <c r="D12" i="14" s="1"/>
  <c r="C11" i="14"/>
  <c r="D11" i="14" s="1"/>
  <c r="B13" i="14"/>
  <c r="B7" i="14"/>
  <c r="D5" i="14"/>
  <c r="D4" i="14"/>
  <c r="B16" i="14" l="1"/>
  <c r="D6" i="14"/>
  <c r="B23" i="14" l="1"/>
  <c r="B24" i="14" l="1"/>
  <c r="B27" i="14" s="1"/>
  <c r="B34" i="14" s="1"/>
</calcChain>
</file>

<file path=xl/sharedStrings.xml><?xml version="1.0" encoding="utf-8"?>
<sst xmlns="http://schemas.openxmlformats.org/spreadsheetml/2006/main" count="37" uniqueCount="33">
  <si>
    <t>PERSONNEL</t>
  </si>
  <si>
    <t>Full-Time Positions</t>
  </si>
  <si>
    <t># of Employees</t>
  </si>
  <si>
    <t>Total Salaries</t>
  </si>
  <si>
    <t xml:space="preserve">Total Benefits </t>
  </si>
  <si>
    <t>Program Director</t>
  </si>
  <si>
    <t>Assistant Program Director</t>
  </si>
  <si>
    <t>Support Staff</t>
  </si>
  <si>
    <t>Total</t>
  </si>
  <si>
    <t>Total FT Salaries &amp; Benefits</t>
  </si>
  <si>
    <t>Part-Time Positions</t>
  </si>
  <si>
    <t>Total  Wages</t>
  </si>
  <si>
    <t>Total Benefits</t>
  </si>
  <si>
    <t>Teachers</t>
  </si>
  <si>
    <t>Total PT Wages &amp; Benefits</t>
  </si>
  <si>
    <t>Total # Employees</t>
  </si>
  <si>
    <t>Total Salaries &amp; Wages</t>
  </si>
  <si>
    <t>Total Personnel</t>
  </si>
  <si>
    <t>PROGRAM DEVELOPMENT</t>
  </si>
  <si>
    <t>Staff computers and cell phones</t>
  </si>
  <si>
    <t>Student computers, hotspots, etc.</t>
  </si>
  <si>
    <t>Program-Related Travel</t>
  </si>
  <si>
    <t>Training/Conferences</t>
  </si>
  <si>
    <t>Curriculum</t>
  </si>
  <si>
    <t>Program Outreach &amp; Advertising</t>
  </si>
  <si>
    <t>Total Program Development</t>
  </si>
  <si>
    <t>OFFICE, FACILITIES, &amp; ADMIN SUPPORT</t>
  </si>
  <si>
    <t>Office and classroom furniture and supplies</t>
  </si>
  <si>
    <t>Rent, utilities, internet, maintenance, janitorial, and security</t>
  </si>
  <si>
    <t>Administrative support (executives, HR, IT, fiscal)</t>
  </si>
  <si>
    <t>Total Facilities, Office, &amp; Admin Support</t>
  </si>
  <si>
    <t>GRAND TOTAL FUNDING PROPOSED</t>
  </si>
  <si>
    <t>IELCE EXAMPLE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</si>
</sst>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3" applyNumberFormat="1" applyFont="1"/>
    <xf numFmtId="0" fontId="0" fillId="0" borderId="0" xfId="0" applyAlignment="1">
      <alignment wrapText="1"/>
    </xf>
    <xf numFmtId="0" fontId="4" fillId="0" borderId="0" xfId="0" applyFont="1" applyBorder="1"/>
    <xf numFmtId="1" fontId="0" fillId="0" borderId="0" xfId="0" applyNumberFormat="1"/>
    <xf numFmtId="0" fontId="4" fillId="3" borderId="0" xfId="0" applyFont="1" applyFill="1" applyAlignment="1">
      <alignment wrapText="1"/>
    </xf>
    <xf numFmtId="164" fontId="4" fillId="3" borderId="0" xfId="3" applyNumberFormat="1" applyFont="1" applyFill="1"/>
    <xf numFmtId="0" fontId="0" fillId="0" borderId="0" xfId="0" applyBorder="1"/>
    <xf numFmtId="164" fontId="0" fillId="0" borderId="0" xfId="3" applyNumberFormat="1" applyFont="1" applyBorder="1"/>
    <xf numFmtId="164" fontId="4" fillId="0" borderId="0" xfId="3" applyNumberFormat="1" applyFont="1" applyBorder="1"/>
    <xf numFmtId="164" fontId="4" fillId="0" borderId="0" xfId="0" applyNumberFormat="1" applyFont="1" applyBorder="1"/>
    <xf numFmtId="0" fontId="4" fillId="0" borderId="5" xfId="0" applyFont="1" applyBorder="1" applyAlignment="1">
      <alignment wrapText="1"/>
    </xf>
    <xf numFmtId="0" fontId="4" fillId="0" borderId="6" xfId="0" applyFont="1" applyBorder="1"/>
    <xf numFmtId="0" fontId="0" fillId="0" borderId="5" xfId="0" applyBorder="1" applyAlignment="1">
      <alignment wrapText="1"/>
    </xf>
    <xf numFmtId="165" fontId="0" fillId="0" borderId="6" xfId="0" applyNumberFormat="1" applyBorder="1"/>
    <xf numFmtId="164" fontId="4" fillId="0" borderId="6" xfId="3" applyNumberFormat="1" applyFont="1" applyBorder="1"/>
    <xf numFmtId="0" fontId="0" fillId="0" borderId="6" xfId="0" applyBorder="1"/>
    <xf numFmtId="0" fontId="4" fillId="0" borderId="7" xfId="0" applyFont="1" applyBorder="1" applyAlignment="1">
      <alignment wrapText="1"/>
    </xf>
    <xf numFmtId="164" fontId="4" fillId="0" borderId="1" xfId="0" applyNumberFormat="1" applyFont="1" applyBorder="1"/>
    <xf numFmtId="164" fontId="0" fillId="0" borderId="1" xfId="3" applyNumberFormat="1" applyFont="1" applyBorder="1"/>
    <xf numFmtId="0" fontId="0" fillId="0" borderId="8" xfId="0" applyBorder="1"/>
    <xf numFmtId="0" fontId="0" fillId="0" borderId="5" xfId="0" applyFont="1" applyBorder="1" applyAlignment="1">
      <alignment wrapText="1"/>
    </xf>
    <xf numFmtId="164" fontId="1" fillId="0" borderId="6" xfId="3" applyNumberFormat="1" applyFont="1" applyBorder="1"/>
    <xf numFmtId="164" fontId="4" fillId="0" borderId="8" xfId="3" applyNumberFormat="1" applyFont="1" applyBorder="1"/>
    <xf numFmtId="0" fontId="0" fillId="0" borderId="3" xfId="0" applyFont="1" applyBorder="1" applyAlignment="1">
      <alignment wrapText="1"/>
    </xf>
    <xf numFmtId="164" fontId="1" fillId="0" borderId="4" xfId="3" applyNumberFormat="1" applyFont="1" applyBorder="1"/>
    <xf numFmtId="164" fontId="4" fillId="0" borderId="8" xfId="0" applyNumberFormat="1" applyFont="1" applyBorder="1"/>
    <xf numFmtId="0" fontId="5" fillId="2" borderId="0" xfId="0" applyFont="1" applyFill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5">
    <cellStyle name="Currency" xfId="3" builtinId="4"/>
    <cellStyle name="Currency 2" xfId="2" xr:uid="{00000000-0005-0000-0000-000001000000}"/>
    <cellStyle name="Currency 2 2" xfId="4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D1D1"/>
      <color rgb="FFF89D52"/>
      <color rgb="FFFDE2CB"/>
      <color rgb="FF75FFB3"/>
      <color rgb="FFFF9B9B"/>
      <color rgb="FFDAD3E5"/>
      <color rgb="FF7DFFB8"/>
      <color rgb="FFE2EBCD"/>
      <color rgb="FFFFE1E1"/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0D743-3C6E-40D9-BE27-0C7D36E79118}">
  <dimension ref="A1:D34"/>
  <sheetViews>
    <sheetView tabSelected="1" zoomScaleNormal="100" workbookViewId="0">
      <selection sqref="A1:D1"/>
    </sheetView>
  </sheetViews>
  <sheetFormatPr defaultRowHeight="15" x14ac:dyDescent="0.25"/>
  <cols>
    <col min="1" max="1" width="28.5703125" style="2" customWidth="1"/>
    <col min="2" max="2" width="14" customWidth="1"/>
    <col min="3" max="3" width="12" bestFit="1" customWidth="1"/>
    <col min="4" max="4" width="13.140625" customWidth="1"/>
    <col min="5" max="5" width="8.7109375" customWidth="1"/>
  </cols>
  <sheetData>
    <row r="1" spans="1:4" ht="28.7" customHeight="1" x14ac:dyDescent="0.25">
      <c r="A1" s="27" t="s">
        <v>32</v>
      </c>
      <c r="B1" s="27"/>
      <c r="C1" s="27"/>
      <c r="D1" s="27"/>
    </row>
    <row r="2" spans="1:4" ht="19.350000000000001" customHeight="1" x14ac:dyDescent="0.25">
      <c r="A2" s="30" t="s">
        <v>0</v>
      </c>
      <c r="B2" s="31"/>
      <c r="C2" s="31"/>
      <c r="D2" s="32"/>
    </row>
    <row r="3" spans="1:4" ht="14.45" customHeight="1" x14ac:dyDescent="0.25">
      <c r="A3" s="11" t="s">
        <v>1</v>
      </c>
      <c r="B3" s="3" t="s">
        <v>2</v>
      </c>
      <c r="C3" s="3" t="s">
        <v>3</v>
      </c>
      <c r="D3" s="12" t="s">
        <v>4</v>
      </c>
    </row>
    <row r="4" spans="1:4" x14ac:dyDescent="0.25">
      <c r="A4" s="13" t="s">
        <v>5</v>
      </c>
      <c r="B4" s="7">
        <v>1</v>
      </c>
      <c r="C4" s="8">
        <v>72000</v>
      </c>
      <c r="D4" s="14">
        <f>0.3*C4</f>
        <v>21600</v>
      </c>
    </row>
    <row r="5" spans="1:4" x14ac:dyDescent="0.25">
      <c r="A5" s="13" t="s">
        <v>6</v>
      </c>
      <c r="B5" s="7">
        <v>1</v>
      </c>
      <c r="C5" s="8">
        <v>55000</v>
      </c>
      <c r="D5" s="14">
        <f>0.3*C5</f>
        <v>16500</v>
      </c>
    </row>
    <row r="6" spans="1:4" x14ac:dyDescent="0.25">
      <c r="A6" s="13" t="s">
        <v>7</v>
      </c>
      <c r="B6" s="7">
        <v>1</v>
      </c>
      <c r="C6" s="8">
        <f>B6*40000</f>
        <v>40000</v>
      </c>
      <c r="D6" s="14">
        <f>0.3*C6</f>
        <v>12000</v>
      </c>
    </row>
    <row r="7" spans="1:4" x14ac:dyDescent="0.25">
      <c r="A7" s="11" t="s">
        <v>8</v>
      </c>
      <c r="B7" s="3">
        <f>SUM(B4:B6)</f>
        <v>3</v>
      </c>
      <c r="C7" s="9">
        <f>SUM(C4:C6)</f>
        <v>167000</v>
      </c>
      <c r="D7" s="15">
        <f>SUM(D4:D6)</f>
        <v>50100</v>
      </c>
    </row>
    <row r="8" spans="1:4" x14ac:dyDescent="0.25">
      <c r="A8" s="11" t="s">
        <v>9</v>
      </c>
      <c r="B8" s="10">
        <f>C7+D7</f>
        <v>217100</v>
      </c>
      <c r="C8" s="8"/>
      <c r="D8" s="16"/>
    </row>
    <row r="9" spans="1:4" x14ac:dyDescent="0.25">
      <c r="A9" s="13"/>
      <c r="B9" s="7"/>
      <c r="C9" s="8"/>
      <c r="D9" s="16"/>
    </row>
    <row r="10" spans="1:4" x14ac:dyDescent="0.25">
      <c r="A10" s="11" t="s">
        <v>10</v>
      </c>
      <c r="B10" s="3" t="s">
        <v>2</v>
      </c>
      <c r="C10" s="3" t="s">
        <v>11</v>
      </c>
      <c r="D10" s="12" t="s">
        <v>12</v>
      </c>
    </row>
    <row r="11" spans="1:4" x14ac:dyDescent="0.25">
      <c r="A11" s="13" t="s">
        <v>13</v>
      </c>
      <c r="B11" s="7">
        <v>5</v>
      </c>
      <c r="C11" s="8">
        <f>B11*8*25*48</f>
        <v>48000</v>
      </c>
      <c r="D11" s="14">
        <f>0.12*C11</f>
        <v>5760</v>
      </c>
    </row>
    <row r="12" spans="1:4" x14ac:dyDescent="0.25">
      <c r="A12" s="13" t="s">
        <v>7</v>
      </c>
      <c r="B12" s="7">
        <v>2</v>
      </c>
      <c r="C12" s="8">
        <f>B12*20*20*48</f>
        <v>38400</v>
      </c>
      <c r="D12" s="14">
        <f>0.12*C12</f>
        <v>4608</v>
      </c>
    </row>
    <row r="13" spans="1:4" x14ac:dyDescent="0.25">
      <c r="A13" s="11" t="s">
        <v>8</v>
      </c>
      <c r="B13" s="3">
        <f>SUM(B11:B12)</f>
        <v>7</v>
      </c>
      <c r="C13" s="9">
        <f>SUM(C11:C12)</f>
        <v>86400</v>
      </c>
      <c r="D13" s="15">
        <f>SUM(D11:D12)</f>
        <v>10368</v>
      </c>
    </row>
    <row r="14" spans="1:4" x14ac:dyDescent="0.25">
      <c r="A14" s="11" t="s">
        <v>14</v>
      </c>
      <c r="B14" s="10">
        <f>C13+D13</f>
        <v>96768</v>
      </c>
      <c r="C14" s="8"/>
      <c r="D14" s="16"/>
    </row>
    <row r="15" spans="1:4" x14ac:dyDescent="0.25">
      <c r="A15" s="13"/>
      <c r="B15" s="7"/>
      <c r="C15" s="8"/>
      <c r="D15" s="16"/>
    </row>
    <row r="16" spans="1:4" x14ac:dyDescent="0.25">
      <c r="A16" s="11" t="s">
        <v>15</v>
      </c>
      <c r="B16" s="3">
        <f>B7+B13</f>
        <v>10</v>
      </c>
      <c r="C16" s="8"/>
      <c r="D16" s="16"/>
    </row>
    <row r="17" spans="1:4" x14ac:dyDescent="0.25">
      <c r="A17" s="11" t="s">
        <v>16</v>
      </c>
      <c r="B17" s="10">
        <f>C7+C13</f>
        <v>253400</v>
      </c>
      <c r="C17" s="8"/>
      <c r="D17" s="16"/>
    </row>
    <row r="18" spans="1:4" x14ac:dyDescent="0.25">
      <c r="A18" s="11" t="s">
        <v>12</v>
      </c>
      <c r="B18" s="10">
        <f>D7+D13</f>
        <v>60468</v>
      </c>
      <c r="C18" s="8"/>
      <c r="D18" s="16"/>
    </row>
    <row r="19" spans="1:4" x14ac:dyDescent="0.25">
      <c r="A19" s="17" t="s">
        <v>17</v>
      </c>
      <c r="B19" s="18">
        <f>B17+B18</f>
        <v>313868</v>
      </c>
      <c r="C19" s="19"/>
      <c r="D19" s="20"/>
    </row>
    <row r="20" spans="1:4" ht="19.350000000000001" customHeight="1" x14ac:dyDescent="0.25">
      <c r="A20" s="30" t="s">
        <v>18</v>
      </c>
      <c r="B20" s="32"/>
    </row>
    <row r="21" spans="1:4" ht="30" x14ac:dyDescent="0.25">
      <c r="A21" s="24" t="s">
        <v>19</v>
      </c>
      <c r="B21" s="25">
        <f>750*3</f>
        <v>2250</v>
      </c>
    </row>
    <row r="22" spans="1:4" ht="30" x14ac:dyDescent="0.25">
      <c r="A22" s="21" t="s">
        <v>20</v>
      </c>
      <c r="B22" s="22">
        <f>500*4</f>
        <v>2000</v>
      </c>
      <c r="C22" s="1"/>
    </row>
    <row r="23" spans="1:4" x14ac:dyDescent="0.25">
      <c r="A23" s="21" t="s">
        <v>21</v>
      </c>
      <c r="B23" s="22">
        <f>0.02*B17</f>
        <v>5068</v>
      </c>
      <c r="C23" s="1"/>
    </row>
    <row r="24" spans="1:4" x14ac:dyDescent="0.25">
      <c r="A24" s="21" t="s">
        <v>22</v>
      </c>
      <c r="B24" s="22">
        <f>0.03*B17</f>
        <v>7602</v>
      </c>
      <c r="C24" s="1"/>
    </row>
    <row r="25" spans="1:4" x14ac:dyDescent="0.25">
      <c r="A25" s="21" t="s">
        <v>23</v>
      </c>
      <c r="B25" s="22">
        <f>10*500 + 5000</f>
        <v>10000</v>
      </c>
      <c r="C25" s="1"/>
    </row>
    <row r="26" spans="1:4" ht="30" x14ac:dyDescent="0.25">
      <c r="A26" s="21" t="s">
        <v>24</v>
      </c>
      <c r="B26" s="22">
        <v>5000</v>
      </c>
      <c r="C26" s="1"/>
    </row>
    <row r="27" spans="1:4" ht="19.350000000000001" customHeight="1" x14ac:dyDescent="0.25">
      <c r="A27" s="17" t="s">
        <v>25</v>
      </c>
      <c r="B27" s="26">
        <f>SUM(B21:B26)</f>
        <v>31920</v>
      </c>
    </row>
    <row r="28" spans="1:4" ht="15.75" x14ac:dyDescent="0.25">
      <c r="A28" s="28" t="s">
        <v>26</v>
      </c>
      <c r="B28" s="29"/>
    </row>
    <row r="29" spans="1:4" ht="30" x14ac:dyDescent="0.25">
      <c r="A29" s="21" t="s">
        <v>27</v>
      </c>
      <c r="B29" s="22">
        <v>2000</v>
      </c>
    </row>
    <row r="30" spans="1:4" ht="45" x14ac:dyDescent="0.25">
      <c r="A30" s="21" t="s">
        <v>28</v>
      </c>
      <c r="B30" s="22">
        <v>20000</v>
      </c>
    </row>
    <row r="31" spans="1:4" ht="30" x14ac:dyDescent="0.25">
      <c r="A31" s="21" t="s">
        <v>29</v>
      </c>
      <c r="B31" s="22">
        <v>0</v>
      </c>
      <c r="C31" s="4"/>
    </row>
    <row r="32" spans="1:4" ht="30" x14ac:dyDescent="0.25">
      <c r="A32" s="17" t="s">
        <v>30</v>
      </c>
      <c r="B32" s="23">
        <f>SUM(B29:B31)</f>
        <v>22000</v>
      </c>
      <c r="D32" s="4"/>
    </row>
    <row r="34" spans="1:2" ht="30" x14ac:dyDescent="0.25">
      <c r="A34" s="5" t="s">
        <v>31</v>
      </c>
      <c r="B34" s="6">
        <f>B19+B27+B32</f>
        <v>367788</v>
      </c>
    </row>
  </sheetData>
  <mergeCells count="4">
    <mergeCell ref="A1:D1"/>
    <mergeCell ref="A28:B28"/>
    <mergeCell ref="A2:D2"/>
    <mergeCell ref="A20:B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F44A5462761438AA211B267EDE0BF" ma:contentTypeVersion="4" ma:contentTypeDescription="Create a new document." ma:contentTypeScope="" ma:versionID="c6a592f0a9d7c5f9f7928f85520e3c6f">
  <xsd:schema xmlns:xsd="http://www.w3.org/2001/XMLSchema" xmlns:xs="http://www.w3.org/2001/XMLSchema" xmlns:p="http://schemas.microsoft.com/office/2006/metadata/properties" xmlns:ns2="f576e26f-d49e-4fb9-9680-7195ae285720" xmlns:ns3="badcaeb9-cfc7-4a79-9c25-a760c0898983" targetNamespace="http://schemas.microsoft.com/office/2006/metadata/properties" ma:root="true" ma:fieldsID="0df254a5a3e4d8b7ce0cd259c0907da1" ns2:_="" ns3:_="">
    <xsd:import namespace="f576e26f-d49e-4fb9-9680-7195ae285720"/>
    <xsd:import namespace="badcaeb9-cfc7-4a79-9c25-a760c08989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6e26f-d49e-4fb9-9680-7195ae2857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caeb9-cfc7-4a79-9c25-a760c08989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BED82B-1F07-4A6A-A8D6-0FDBF3D33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76e26f-d49e-4fb9-9680-7195ae285720"/>
    <ds:schemaRef ds:uri="badcaeb9-cfc7-4a79-9c25-a760c0898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73F87E-EAEA-40F9-B79A-E2A678EB8828}">
  <ds:schemaRefs>
    <ds:schemaRef ds:uri="http://purl.org/dc/elements/1.1/"/>
    <ds:schemaRef ds:uri="http://schemas.microsoft.com/office/2006/metadata/properties"/>
    <ds:schemaRef ds:uri="f576e26f-d49e-4fb9-9680-7195ae28572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dcaeb9-cfc7-4a79-9c25-a760c08989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6AB13C-BF25-4CAC-9E33-CF08DDBD32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IELCE</vt:lpstr>
    </vt:vector>
  </TitlesOfParts>
  <Manager/>
  <Company>Tennessee Dept. of Labor.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Baker</dc:creator>
  <cp:keywords/>
  <dc:description/>
  <cp:lastModifiedBy>TL Smith</cp:lastModifiedBy>
  <cp:revision/>
  <dcterms:created xsi:type="dcterms:W3CDTF">2018-01-23T14:25:11Z</dcterms:created>
  <dcterms:modified xsi:type="dcterms:W3CDTF">2023-03-01T16:00:16Z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0x0101000CAF44A5462761438AA211B267EDE0BF</vt:lpwstr>
  </property>
</Properties>
</file>