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tennessee-my.sharepoint.com/personal/ag05b66_tn_gov/Documents/SEFA TRAINING/"/>
    </mc:Choice>
  </mc:AlternateContent>
  <xr:revisionPtr revIDLastSave="1336" documentId="8_{33F4D4CA-C9A0-4D28-BE8B-A85FB7D59CEB}" xr6:coauthVersionLast="47" xr6:coauthVersionMax="47" xr10:uidLastSave="{72094DED-0A38-4E34-9937-3A2D560A31F5}"/>
  <bookViews>
    <workbookView xWindow="-108" yWindow="-108" windowWidth="23256" windowHeight="12576" tabRatio="717" activeTab="2" xr2:uid="{00000000-000D-0000-FFFF-FFFF00000000}"/>
  </bookViews>
  <sheets>
    <sheet name="Summary" sheetId="37" r:id="rId1"/>
    <sheet name="Recon Sheet" sheetId="4" r:id="rId2"/>
    <sheet name="TN_GL97_Recon" sheetId="13" r:id="rId3"/>
    <sheet name="TN_GL97_Data" sheetId="22" r:id="rId4"/>
    <sheet name="TN_GR06_Data" sheetId="21" r:id="rId5"/>
    <sheet name="Program Income" sheetId="25" r:id="rId6"/>
    <sheet name="Indirect Cost" sheetId="23" r:id="rId7"/>
    <sheet name="Rev in Other Year" sheetId="28" r:id="rId8"/>
    <sheet name="Non-Gov PTFED Grants" sheetId="2" r:id="rId9"/>
    <sheet name="Tab A - TN_GR06_Pivot" sheetId="11" r:id="rId10"/>
    <sheet name="Tab B - TN_GR_A13_Pivot" sheetId="24" r:id="rId11"/>
    <sheet name="Tab C - NonGov_PTFED" sheetId="26" r:id="rId12"/>
    <sheet name="Tab D - Statistical Grants" sheetId="27" r:id="rId13"/>
    <sheet name="Tab E - Rev in Different Years" sheetId="30" r:id="rId14"/>
    <sheet name="Tab F - Program Income" sheetId="31" r:id="rId15"/>
    <sheet name="Tab G - Accrual Comparison" sheetId="34" r:id="rId16"/>
    <sheet name="lookup" sheetId="36" state="hidden" r:id="rId17"/>
  </sheets>
  <externalReferences>
    <externalReference r:id="rId18"/>
  </externalReferences>
  <definedNames>
    <definedName name="_xlnm._FilterDatabase" localSheetId="16" hidden="1">lookup!$K$3:$K$2832</definedName>
    <definedName name="ApprovedBy3">[1]CFDA!#REF!</definedName>
    <definedName name="BalAttrib">[1]CFDA!#REF!</definedName>
    <definedName name="DateOrigReq">[1]CFDA!#REF!</definedName>
    <definedName name="FuncCurrCo">[1]CFDA!#REF!</definedName>
    <definedName name="Journal_Group">[1]CFDA!#REF!</definedName>
    <definedName name="JournalDesc">[1]CFDA!#REF!</definedName>
    <definedName name="JournalEntryNum">[1]CFDA!#REF!</definedName>
    <definedName name="jtype2">[1]CFDA!#REF!</definedName>
    <definedName name="lookup_ans">lookup!$A$19:$A$20</definedName>
    <definedName name="lookup_entDesc">lookup!$D$4:$D$84</definedName>
    <definedName name="lookup_entity">lookup!$C$4:$C$84</definedName>
    <definedName name="lookup_entStAgree">lookup!$E$4:$E$84</definedName>
    <definedName name="lookup_month">lookup!#REF!</definedName>
    <definedName name="lookup_months">lookup!#REF!:!$A$36</definedName>
    <definedName name="lookup_validcfda">lookup!$G$4:$G$2411</definedName>
    <definedName name="lookup_year">lookup!$A$4:!$A$15</definedName>
    <definedName name="_xlnm.Print_Area" localSheetId="8">'Non-Gov PTFED Grants'!$A$2:$G$28</definedName>
    <definedName name="_xlnm.Print_Area" localSheetId="1">'Recon Sheet'!$C$1:$R$33</definedName>
    <definedName name="_xlnm.Print_Area" localSheetId="9">'Tab A - TN_GR06_Pivot'!$A$1:$D$2</definedName>
    <definedName name="_xlnm.Print_Area" localSheetId="2">TN_GL97_Recon!$A$1:$A$14</definedName>
    <definedName name="Purpose">[1]CFDA!#REF!</definedName>
    <definedName name="ReqPhone">[1]CFDA!#REF!</definedName>
  </definedNames>
  <calcPr calcId="191028"/>
  <pivotCaches>
    <pivotCache cacheId="205" r:id="rId19"/>
    <pivotCache cacheId="206" r:id="rId20"/>
    <pivotCache cacheId="207" r:id="rId21"/>
    <pivotCache cacheId="208" r:id="rId22"/>
    <pivotCache cacheId="209" r:id="rId2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 i="13" l="1"/>
  <c r="L35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L140" i="13"/>
  <c r="L141" i="13"/>
  <c r="L142" i="13"/>
  <c r="L143" i="13"/>
  <c r="L144" i="13"/>
  <c r="L145" i="13"/>
  <c r="L146" i="13"/>
  <c r="L147" i="13"/>
  <c r="L148" i="13"/>
  <c r="L149" i="13"/>
  <c r="L150" i="13"/>
  <c r="L151" i="13"/>
  <c r="L152" i="13"/>
  <c r="L153" i="13"/>
  <c r="L154" i="13"/>
  <c r="L155" i="13"/>
  <c r="L156" i="13"/>
  <c r="L157" i="13"/>
  <c r="L158" i="13"/>
  <c r="L159" i="13"/>
  <c r="L160" i="13"/>
  <c r="L161" i="13"/>
  <c r="L162" i="13"/>
  <c r="L163" i="13"/>
  <c r="L164" i="13"/>
  <c r="L165" i="13"/>
  <c r="L166" i="13"/>
  <c r="L167" i="13"/>
  <c r="L168" i="13"/>
  <c r="L169" i="13"/>
  <c r="L170" i="13"/>
  <c r="L171" i="13"/>
  <c r="L172" i="13"/>
  <c r="L173" i="13"/>
  <c r="L174" i="13"/>
  <c r="L175" i="13"/>
  <c r="L176" i="13"/>
  <c r="L177" i="13"/>
  <c r="L178" i="13"/>
  <c r="L179" i="13"/>
  <c r="L180" i="13"/>
  <c r="L181" i="13"/>
  <c r="L182" i="13"/>
  <c r="L183" i="13"/>
  <c r="L184" i="13"/>
  <c r="L185" i="13"/>
  <c r="L186" i="13"/>
  <c r="L187" i="13"/>
  <c r="L188" i="13"/>
  <c r="L189" i="13"/>
  <c r="L190" i="13"/>
  <c r="L191" i="13"/>
  <c r="L192" i="13"/>
  <c r="L193" i="13"/>
  <c r="L194" i="13"/>
  <c r="L195" i="13"/>
  <c r="L196" i="13"/>
  <c r="L197" i="13"/>
  <c r="L198" i="13"/>
  <c r="L199" i="13"/>
  <c r="L200" i="13"/>
  <c r="L201" i="13"/>
  <c r="L202" i="13"/>
  <c r="L203" i="13"/>
  <c r="L204" i="13"/>
  <c r="L205" i="13"/>
  <c r="L206" i="13"/>
  <c r="L207" i="13"/>
  <c r="L208" i="13"/>
  <c r="L209" i="13"/>
  <c r="L210" i="13"/>
  <c r="L211" i="13"/>
  <c r="L212" i="13"/>
  <c r="L213" i="13"/>
  <c r="L214" i="13"/>
  <c r="L215" i="13"/>
  <c r="L216" i="13"/>
  <c r="L217" i="13"/>
  <c r="L218" i="13"/>
  <c r="L219" i="13"/>
  <c r="L220" i="13"/>
  <c r="L221" i="13"/>
  <c r="L222" i="13"/>
  <c r="L223" i="13"/>
  <c r="L224" i="13"/>
  <c r="L225" i="13"/>
  <c r="L226" i="13"/>
  <c r="L227" i="13"/>
  <c r="L228" i="13"/>
  <c r="L229" i="13"/>
  <c r="L230" i="13"/>
  <c r="L231" i="13"/>
  <c r="L232" i="13"/>
  <c r="L233" i="13"/>
  <c r="L234" i="13"/>
  <c r="L235" i="13"/>
  <c r="L236" i="13"/>
  <c r="L237" i="13"/>
  <c r="L238" i="13"/>
  <c r="L239" i="13"/>
  <c r="L240" i="13"/>
  <c r="L241" i="13"/>
  <c r="L242" i="13"/>
  <c r="L243" i="13"/>
  <c r="L244" i="13"/>
  <c r="L245" i="13"/>
  <c r="L246" i="13"/>
  <c r="L247" i="13"/>
  <c r="L248" i="13"/>
  <c r="L249" i="13"/>
  <c r="L250" i="13"/>
  <c r="L251" i="13"/>
  <c r="L252" i="13"/>
  <c r="L253" i="13"/>
  <c r="L254" i="13"/>
  <c r="L255" i="13"/>
  <c r="L256" i="13"/>
  <c r="L257" i="13"/>
  <c r="L258" i="13"/>
  <c r="L259" i="13"/>
  <c r="L260" i="13"/>
  <c r="L261" i="13"/>
  <c r="L262" i="13"/>
  <c r="L263" i="13"/>
  <c r="L264" i="13"/>
  <c r="L265" i="13"/>
  <c r="L266" i="13"/>
  <c r="L267" i="13"/>
  <c r="L268" i="13"/>
  <c r="L269" i="13"/>
  <c r="L270" i="13"/>
  <c r="L271" i="13"/>
  <c r="L272" i="13"/>
  <c r="L273" i="13"/>
  <c r="L274" i="13"/>
  <c r="L275" i="13"/>
  <c r="L276" i="13"/>
  <c r="L277" i="13"/>
  <c r="L278" i="13"/>
  <c r="L279" i="13"/>
  <c r="L280" i="13"/>
  <c r="L281" i="13"/>
  <c r="L282" i="13"/>
  <c r="L283" i="13"/>
  <c r="L284" i="13"/>
  <c r="L285" i="13"/>
  <c r="L286" i="13"/>
  <c r="L287" i="13"/>
  <c r="L288" i="13"/>
  <c r="L289" i="13"/>
  <c r="L290" i="13"/>
  <c r="L291" i="13"/>
  <c r="L292" i="13"/>
  <c r="L293" i="13"/>
  <c r="L294" i="13"/>
  <c r="L295" i="13"/>
  <c r="L296" i="13"/>
  <c r="L297" i="13"/>
  <c r="L298" i="13"/>
  <c r="L299" i="13"/>
  <c r="L300" i="13"/>
  <c r="L301" i="13"/>
  <c r="L302" i="13"/>
  <c r="L303" i="13"/>
  <c r="L304" i="13"/>
  <c r="L305" i="13"/>
  <c r="L306" i="13"/>
  <c r="L307" i="13"/>
  <c r="L308" i="13"/>
  <c r="L309" i="13"/>
  <c r="L310" i="13"/>
  <c r="L311" i="13"/>
  <c r="L312" i="13"/>
  <c r="L313" i="13"/>
  <c r="L314" i="13"/>
  <c r="L315" i="13"/>
  <c r="L316" i="13"/>
  <c r="L317" i="13"/>
  <c r="L318" i="13"/>
  <c r="L319" i="13"/>
  <c r="L320" i="13"/>
  <c r="L321" i="13"/>
  <c r="L322" i="13"/>
  <c r="L323" i="13"/>
  <c r="L324" i="13"/>
  <c r="L325" i="13"/>
  <c r="L326" i="13"/>
  <c r="L327" i="13"/>
  <c r="L328" i="13"/>
  <c r="L329" i="13"/>
  <c r="L330" i="13"/>
  <c r="L331" i="13"/>
  <c r="L332" i="13"/>
  <c r="L333" i="13"/>
  <c r="L334" i="13"/>
  <c r="L335" i="13"/>
  <c r="L336" i="13"/>
  <c r="L337" i="13"/>
  <c r="L338" i="13"/>
  <c r="L339" i="13"/>
  <c r="L340" i="13"/>
  <c r="L341" i="13"/>
  <c r="L342" i="13"/>
  <c r="L343" i="13"/>
  <c r="L344" i="13"/>
  <c r="L345" i="13"/>
  <c r="L346" i="13"/>
  <c r="L347" i="13"/>
  <c r="L348" i="13"/>
  <c r="L349" i="13"/>
  <c r="L10" i="13"/>
  <c r="N341" i="13"/>
  <c r="F3" i="13"/>
  <c r="E1" i="24"/>
  <c r="G1" i="34"/>
  <c r="D1" i="31"/>
  <c r="E1" i="27"/>
  <c r="C1" i="30"/>
  <c r="D1" i="26"/>
  <c r="E1" i="11"/>
  <c r="I11" i="13"/>
  <c r="I12" i="13"/>
  <c r="I13" i="13"/>
  <c r="I14" i="13"/>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0" i="13"/>
  <c r="I101" i="13"/>
  <c r="I102" i="13"/>
  <c r="I103" i="13"/>
  <c r="I104" i="13"/>
  <c r="I105" i="13"/>
  <c r="I106" i="13"/>
  <c r="I107" i="13"/>
  <c r="I108" i="13"/>
  <c r="I109" i="13"/>
  <c r="I110" i="13"/>
  <c r="I111" i="13"/>
  <c r="I112" i="13"/>
  <c r="I113" i="13"/>
  <c r="I114" i="13"/>
  <c r="I115" i="13"/>
  <c r="I116" i="13"/>
  <c r="I117" i="13"/>
  <c r="I118" i="13"/>
  <c r="I119" i="13"/>
  <c r="I120" i="13"/>
  <c r="I121" i="13"/>
  <c r="I122" i="13"/>
  <c r="I123" i="13"/>
  <c r="I124" i="13"/>
  <c r="I125" i="13"/>
  <c r="I126" i="13"/>
  <c r="I127" i="13"/>
  <c r="I128" i="13"/>
  <c r="I129" i="13"/>
  <c r="I130"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I186" i="13"/>
  <c r="I187" i="13"/>
  <c r="I188" i="13"/>
  <c r="I189" i="13"/>
  <c r="I190" i="13"/>
  <c r="I191" i="13"/>
  <c r="I192" i="13"/>
  <c r="I193" i="13"/>
  <c r="I194" i="13"/>
  <c r="I195" i="13"/>
  <c r="I196" i="13"/>
  <c r="I197" i="13"/>
  <c r="I198" i="13"/>
  <c r="I199" i="13"/>
  <c r="I200" i="13"/>
  <c r="I201" i="13"/>
  <c r="I202" i="13"/>
  <c r="I203" i="13"/>
  <c r="I204" i="13"/>
  <c r="I205" i="13"/>
  <c r="I206" i="13"/>
  <c r="I207" i="13"/>
  <c r="I208" i="13"/>
  <c r="I209" i="13"/>
  <c r="I210" i="13"/>
  <c r="I211" i="13"/>
  <c r="I212" i="13"/>
  <c r="I213" i="13"/>
  <c r="I214" i="13"/>
  <c r="I215" i="13"/>
  <c r="I216" i="13"/>
  <c r="I217" i="13"/>
  <c r="I218" i="13"/>
  <c r="I219" i="13"/>
  <c r="I220" i="13"/>
  <c r="I221" i="13"/>
  <c r="I222" i="13"/>
  <c r="I223" i="13"/>
  <c r="I224" i="13"/>
  <c r="I225" i="13"/>
  <c r="I226" i="13"/>
  <c r="I227" i="13"/>
  <c r="I228" i="13"/>
  <c r="I229" i="13"/>
  <c r="I230" i="13"/>
  <c r="I231" i="13"/>
  <c r="I232" i="13"/>
  <c r="I233" i="13"/>
  <c r="I234" i="13"/>
  <c r="I235" i="13"/>
  <c r="I236" i="13"/>
  <c r="I237" i="13"/>
  <c r="I238" i="13"/>
  <c r="I239" i="13"/>
  <c r="I240" i="13"/>
  <c r="I241" i="13"/>
  <c r="I242" i="13"/>
  <c r="I243" i="13"/>
  <c r="I244" i="13"/>
  <c r="I245" i="13"/>
  <c r="I246" i="13"/>
  <c r="I247" i="13"/>
  <c r="I248" i="13"/>
  <c r="I249" i="13"/>
  <c r="I250" i="13"/>
  <c r="I251" i="13"/>
  <c r="I252" i="13"/>
  <c r="I253" i="13"/>
  <c r="I254" i="13"/>
  <c r="I255" i="13"/>
  <c r="I256" i="13"/>
  <c r="I257" i="13"/>
  <c r="I258" i="13"/>
  <c r="I259" i="13"/>
  <c r="I260" i="13"/>
  <c r="I261" i="13"/>
  <c r="I262" i="13"/>
  <c r="I263" i="13"/>
  <c r="I264" i="13"/>
  <c r="I265" i="13"/>
  <c r="I266" i="13"/>
  <c r="I267" i="13"/>
  <c r="I268" i="13"/>
  <c r="I269" i="13"/>
  <c r="I270" i="13"/>
  <c r="I271" i="13"/>
  <c r="I272" i="13"/>
  <c r="I273" i="13"/>
  <c r="I274" i="13"/>
  <c r="I275" i="13"/>
  <c r="I276" i="13"/>
  <c r="I277" i="13"/>
  <c r="I278" i="13"/>
  <c r="I279" i="13"/>
  <c r="I280" i="13"/>
  <c r="I281" i="13"/>
  <c r="I282" i="13"/>
  <c r="I283" i="13"/>
  <c r="I284" i="13"/>
  <c r="I285" i="13"/>
  <c r="I286" i="13"/>
  <c r="I287" i="13"/>
  <c r="I288" i="13"/>
  <c r="I289" i="13"/>
  <c r="I290" i="13"/>
  <c r="I291" i="13"/>
  <c r="I292" i="13"/>
  <c r="I293" i="13"/>
  <c r="I294" i="13"/>
  <c r="I295" i="13"/>
  <c r="I296" i="13"/>
  <c r="I297" i="13"/>
  <c r="I298" i="13"/>
  <c r="I299" i="13"/>
  <c r="I300" i="13"/>
  <c r="I301" i="13"/>
  <c r="I302" i="13"/>
  <c r="I303" i="13"/>
  <c r="I304" i="13"/>
  <c r="I305" i="13"/>
  <c r="I306" i="13"/>
  <c r="I307" i="13"/>
  <c r="I308" i="13"/>
  <c r="I309" i="13"/>
  <c r="I310" i="13"/>
  <c r="I311" i="13"/>
  <c r="I312" i="13"/>
  <c r="I313" i="13"/>
  <c r="I314" i="13"/>
  <c r="I315" i="13"/>
  <c r="I316" i="13"/>
  <c r="I317" i="13"/>
  <c r="I318" i="13"/>
  <c r="I319" i="13"/>
  <c r="I320" i="13"/>
  <c r="I321" i="13"/>
  <c r="I322" i="13"/>
  <c r="I323" i="13"/>
  <c r="I324" i="13"/>
  <c r="I325" i="13"/>
  <c r="I326" i="13"/>
  <c r="I327" i="13"/>
  <c r="I328" i="13"/>
  <c r="I329" i="13"/>
  <c r="I330" i="13"/>
  <c r="I331" i="13"/>
  <c r="I332" i="13"/>
  <c r="I333" i="13"/>
  <c r="I334" i="13"/>
  <c r="I335" i="13"/>
  <c r="I336" i="13"/>
  <c r="I337" i="13"/>
  <c r="I338" i="13"/>
  <c r="I339" i="13"/>
  <c r="I340" i="13"/>
  <c r="I341" i="13"/>
  <c r="I342" i="13"/>
  <c r="I343" i="13"/>
  <c r="I344" i="13"/>
  <c r="I345" i="13"/>
  <c r="I346" i="13"/>
  <c r="I347" i="13"/>
  <c r="I348" i="13"/>
  <c r="I349" i="13"/>
  <c r="I350" i="13"/>
  <c r="I10" i="13"/>
  <c r="H16" i="13" l="1"/>
  <c r="Y2" i="22"/>
  <c r="I3" i="4"/>
  <c r="J3" i="4"/>
  <c r="K3" i="4"/>
  <c r="A201" i="37"/>
  <c r="F201" i="37" s="1"/>
  <c r="A202" i="37"/>
  <c r="B202" i="37" s="1"/>
  <c r="C202" i="37" s="1"/>
  <c r="A203" i="37"/>
  <c r="H203" i="37" s="1"/>
  <c r="A204" i="37"/>
  <c r="B204" i="37" s="1"/>
  <c r="A205" i="37"/>
  <c r="A206" i="37"/>
  <c r="A207" i="37"/>
  <c r="A208" i="37"/>
  <c r="A209" i="37"/>
  <c r="A210" i="37"/>
  <c r="A211" i="37"/>
  <c r="A212" i="37"/>
  <c r="A213" i="37"/>
  <c r="A214" i="37"/>
  <c r="A215" i="37"/>
  <c r="A216" i="37"/>
  <c r="A217" i="37"/>
  <c r="A218" i="37"/>
  <c r="A219" i="37"/>
  <c r="A220" i="37"/>
  <c r="A221" i="37"/>
  <c r="A222" i="37"/>
  <c r="A223" i="37"/>
  <c r="A224" i="37"/>
  <c r="A225" i="37"/>
  <c r="A226" i="37"/>
  <c r="A227" i="37"/>
  <c r="A228" i="37"/>
  <c r="A229" i="37"/>
  <c r="A230" i="37"/>
  <c r="A231" i="37"/>
  <c r="A232" i="37"/>
  <c r="A233" i="37"/>
  <c r="A234" i="37"/>
  <c r="A235" i="37"/>
  <c r="A236" i="37"/>
  <c r="A237" i="37"/>
  <c r="A238" i="37"/>
  <c r="A239" i="37"/>
  <c r="A240" i="37"/>
  <c r="A241" i="37"/>
  <c r="A242" i="37"/>
  <c r="A243" i="37"/>
  <c r="A244" i="37"/>
  <c r="A245" i="37"/>
  <c r="A246" i="37"/>
  <c r="A247" i="37"/>
  <c r="A248" i="37"/>
  <c r="A249" i="37"/>
  <c r="A250" i="37"/>
  <c r="A251" i="37"/>
  <c r="A252" i="37"/>
  <c r="A253" i="37"/>
  <c r="A254" i="37"/>
  <c r="A255" i="37"/>
  <c r="A256" i="37"/>
  <c r="A257" i="37"/>
  <c r="A258" i="37"/>
  <c r="A259" i="37"/>
  <c r="A260" i="37"/>
  <c r="A261" i="37"/>
  <c r="A262" i="37"/>
  <c r="A263" i="37"/>
  <c r="A264" i="37"/>
  <c r="A265" i="37"/>
  <c r="A266" i="37"/>
  <c r="A267" i="37"/>
  <c r="A268" i="37"/>
  <c r="A269" i="37"/>
  <c r="A270" i="37"/>
  <c r="A271" i="37"/>
  <c r="A272" i="37"/>
  <c r="A273" i="37"/>
  <c r="A274" i="37"/>
  <c r="A275" i="37"/>
  <c r="A276" i="37"/>
  <c r="A277" i="37"/>
  <c r="A278" i="37"/>
  <c r="A279" i="37"/>
  <c r="A280" i="37"/>
  <c r="A281" i="37"/>
  <c r="A282" i="37"/>
  <c r="A283" i="37"/>
  <c r="A284" i="37"/>
  <c r="A285" i="37"/>
  <c r="A286" i="37"/>
  <c r="A287" i="37"/>
  <c r="A288" i="37"/>
  <c r="A289" i="37"/>
  <c r="A290" i="37"/>
  <c r="A291" i="37"/>
  <c r="A292" i="37"/>
  <c r="A293" i="37"/>
  <c r="A294" i="37"/>
  <c r="A295" i="37"/>
  <c r="A296" i="37"/>
  <c r="A297" i="37"/>
  <c r="A298" i="37"/>
  <c r="A299" i="37"/>
  <c r="A300" i="37"/>
  <c r="A301" i="37"/>
  <c r="A302" i="37"/>
  <c r="A303" i="37"/>
  <c r="A304" i="37"/>
  <c r="A305" i="37"/>
  <c r="A306" i="37"/>
  <c r="A307" i="37"/>
  <c r="A308" i="37"/>
  <c r="A309" i="37"/>
  <c r="A310" i="37"/>
  <c r="A311" i="37"/>
  <c r="A312" i="37"/>
  <c r="A313" i="37"/>
  <c r="A314" i="37"/>
  <c r="A315" i="37"/>
  <c r="A316" i="37"/>
  <c r="A317" i="37"/>
  <c r="A318" i="37"/>
  <c r="A319" i="37"/>
  <c r="A320" i="37"/>
  <c r="A321" i="37"/>
  <c r="A322" i="37"/>
  <c r="A323" i="37"/>
  <c r="A324" i="37"/>
  <c r="A325" i="37"/>
  <c r="A326" i="37"/>
  <c r="A327" i="37"/>
  <c r="A328" i="37"/>
  <c r="A329" i="37"/>
  <c r="A330" i="37"/>
  <c r="A331" i="37"/>
  <c r="A332" i="37"/>
  <c r="A333" i="37"/>
  <c r="A334" i="37"/>
  <c r="A335" i="37"/>
  <c r="A336" i="37"/>
  <c r="A337" i="37"/>
  <c r="A338" i="37"/>
  <c r="A339" i="37"/>
  <c r="A340" i="37"/>
  <c r="A341" i="37"/>
  <c r="A342" i="37"/>
  <c r="A343" i="37"/>
  <c r="A344" i="37"/>
  <c r="A345" i="37"/>
  <c r="A346" i="37"/>
  <c r="A347" i="37"/>
  <c r="A348" i="37"/>
  <c r="A349" i="37"/>
  <c r="A350" i="37"/>
  <c r="E201" i="37"/>
  <c r="H201" i="37"/>
  <c r="F202" i="37"/>
  <c r="G202" i="37"/>
  <c r="H202" i="37"/>
  <c r="G203" i="37"/>
  <c r="E204" i="37"/>
  <c r="H204" i="37"/>
  <c r="B205" i="37"/>
  <c r="C205" i="37" s="1"/>
  <c r="E205" i="37"/>
  <c r="F205" i="37"/>
  <c r="G205" i="37"/>
  <c r="H205" i="37"/>
  <c r="B206" i="37"/>
  <c r="C206" i="37" s="1"/>
  <c r="E206" i="37"/>
  <c r="F206" i="37"/>
  <c r="G206" i="37"/>
  <c r="H206" i="37"/>
  <c r="B207" i="37"/>
  <c r="D207" i="37" s="1"/>
  <c r="E207" i="37"/>
  <c r="F207" i="37"/>
  <c r="G207" i="37"/>
  <c r="H207" i="37"/>
  <c r="B208" i="37"/>
  <c r="C208" i="37" s="1"/>
  <c r="E208" i="37"/>
  <c r="F208" i="37"/>
  <c r="G208" i="37"/>
  <c r="H208" i="37"/>
  <c r="B209" i="37"/>
  <c r="C209" i="37" s="1"/>
  <c r="E209" i="37"/>
  <c r="F209" i="37"/>
  <c r="G209" i="37"/>
  <c r="H209" i="37"/>
  <c r="B210" i="37"/>
  <c r="C210" i="37" s="1"/>
  <c r="E210" i="37"/>
  <c r="F210" i="37"/>
  <c r="G210" i="37"/>
  <c r="H210" i="37"/>
  <c r="B211" i="37"/>
  <c r="D211" i="37" s="1"/>
  <c r="E211" i="37"/>
  <c r="F211" i="37"/>
  <c r="G211" i="37"/>
  <c r="H211" i="37"/>
  <c r="B212" i="37"/>
  <c r="D212" i="37" s="1"/>
  <c r="E212" i="37"/>
  <c r="F212" i="37"/>
  <c r="G212" i="37"/>
  <c r="H212" i="37"/>
  <c r="B213" i="37"/>
  <c r="C213" i="37" s="1"/>
  <c r="E213" i="37"/>
  <c r="F213" i="37"/>
  <c r="G213" i="37"/>
  <c r="H213" i="37"/>
  <c r="B214" i="37"/>
  <c r="C214" i="37" s="1"/>
  <c r="E214" i="37"/>
  <c r="F214" i="37"/>
  <c r="G214" i="37"/>
  <c r="H214" i="37"/>
  <c r="B215" i="37"/>
  <c r="D215" i="37" s="1"/>
  <c r="E215" i="37"/>
  <c r="F215" i="37"/>
  <c r="G215" i="37"/>
  <c r="H215" i="37"/>
  <c r="B216" i="37"/>
  <c r="C216" i="37" s="1"/>
  <c r="E216" i="37"/>
  <c r="F216" i="37"/>
  <c r="G216" i="37"/>
  <c r="H216" i="37"/>
  <c r="B217" i="37"/>
  <c r="C217" i="37" s="1"/>
  <c r="E217" i="37"/>
  <c r="F217" i="37"/>
  <c r="G217" i="37"/>
  <c r="H217" i="37"/>
  <c r="B218" i="37"/>
  <c r="C218" i="37" s="1"/>
  <c r="E218" i="37"/>
  <c r="F218" i="37"/>
  <c r="G218" i="37"/>
  <c r="H218" i="37"/>
  <c r="B219" i="37"/>
  <c r="D219" i="37" s="1"/>
  <c r="E219" i="37"/>
  <c r="F219" i="37"/>
  <c r="G219" i="37"/>
  <c r="H219" i="37"/>
  <c r="B220" i="37"/>
  <c r="D220" i="37" s="1"/>
  <c r="E220" i="37"/>
  <c r="F220" i="37"/>
  <c r="G220" i="37"/>
  <c r="H220" i="37"/>
  <c r="B221" i="37"/>
  <c r="C221" i="37" s="1"/>
  <c r="E221" i="37"/>
  <c r="F221" i="37"/>
  <c r="G221" i="37"/>
  <c r="H221" i="37"/>
  <c r="B222" i="37"/>
  <c r="C222" i="37" s="1"/>
  <c r="E222" i="37"/>
  <c r="F222" i="37"/>
  <c r="G222" i="37"/>
  <c r="H222" i="37"/>
  <c r="B223" i="37"/>
  <c r="D223" i="37" s="1"/>
  <c r="E223" i="37"/>
  <c r="F223" i="37"/>
  <c r="G223" i="37"/>
  <c r="H223" i="37"/>
  <c r="B224" i="37"/>
  <c r="D224" i="37" s="1"/>
  <c r="E224" i="37"/>
  <c r="F224" i="37"/>
  <c r="G224" i="37"/>
  <c r="H224" i="37"/>
  <c r="B225" i="37"/>
  <c r="C225" i="37" s="1"/>
  <c r="E225" i="37"/>
  <c r="F225" i="37"/>
  <c r="G225" i="37"/>
  <c r="H225" i="37"/>
  <c r="B226" i="37"/>
  <c r="C226" i="37" s="1"/>
  <c r="E226" i="37"/>
  <c r="F226" i="37"/>
  <c r="G226" i="37"/>
  <c r="H226" i="37"/>
  <c r="B227" i="37"/>
  <c r="D227" i="37" s="1"/>
  <c r="E227" i="37"/>
  <c r="F227" i="37"/>
  <c r="G227" i="37"/>
  <c r="H227" i="37"/>
  <c r="B228" i="37"/>
  <c r="C228" i="37" s="1"/>
  <c r="E228" i="37"/>
  <c r="F228" i="37"/>
  <c r="G228" i="37"/>
  <c r="H228" i="37"/>
  <c r="B229" i="37"/>
  <c r="D229" i="37" s="1"/>
  <c r="E229" i="37"/>
  <c r="F229" i="37"/>
  <c r="G229" i="37"/>
  <c r="H229" i="37"/>
  <c r="B230" i="37"/>
  <c r="C230" i="37" s="1"/>
  <c r="E230" i="37"/>
  <c r="F230" i="37"/>
  <c r="G230" i="37"/>
  <c r="H230" i="37"/>
  <c r="B231" i="37"/>
  <c r="D231" i="37" s="1"/>
  <c r="E231" i="37"/>
  <c r="F231" i="37"/>
  <c r="G231" i="37"/>
  <c r="H231" i="37"/>
  <c r="B232" i="37"/>
  <c r="D232" i="37" s="1"/>
  <c r="E232" i="37"/>
  <c r="F232" i="37"/>
  <c r="G232" i="37"/>
  <c r="H232" i="37"/>
  <c r="B233" i="37"/>
  <c r="E233" i="37"/>
  <c r="F233" i="37"/>
  <c r="G233" i="37"/>
  <c r="H233" i="37"/>
  <c r="B234" i="37"/>
  <c r="C234" i="37" s="1"/>
  <c r="E234" i="37"/>
  <c r="F234" i="37"/>
  <c r="G234" i="37"/>
  <c r="H234" i="37"/>
  <c r="B235" i="37"/>
  <c r="E235" i="37"/>
  <c r="F235" i="37"/>
  <c r="G235" i="37"/>
  <c r="H235" i="37"/>
  <c r="B236" i="37"/>
  <c r="C236" i="37" s="1"/>
  <c r="E236" i="37"/>
  <c r="F236" i="37"/>
  <c r="G236" i="37"/>
  <c r="H236" i="37"/>
  <c r="B237" i="37"/>
  <c r="C237" i="37" s="1"/>
  <c r="E237" i="37"/>
  <c r="F237" i="37"/>
  <c r="G237" i="37"/>
  <c r="H237" i="37"/>
  <c r="B238" i="37"/>
  <c r="C238" i="37" s="1"/>
  <c r="E238" i="37"/>
  <c r="F238" i="37"/>
  <c r="G238" i="37"/>
  <c r="H238" i="37"/>
  <c r="B239" i="37"/>
  <c r="E239" i="37"/>
  <c r="F239" i="37"/>
  <c r="G239" i="37"/>
  <c r="H239" i="37"/>
  <c r="B240" i="37"/>
  <c r="D240" i="37" s="1"/>
  <c r="E240" i="37"/>
  <c r="F240" i="37"/>
  <c r="G240" i="37"/>
  <c r="H240" i="37"/>
  <c r="B241" i="37"/>
  <c r="D241" i="37" s="1"/>
  <c r="E241" i="37"/>
  <c r="F241" i="37"/>
  <c r="G241" i="37"/>
  <c r="H241" i="37"/>
  <c r="B242" i="37"/>
  <c r="C242" i="37" s="1"/>
  <c r="E242" i="37"/>
  <c r="F242" i="37"/>
  <c r="G242" i="37"/>
  <c r="H242" i="37"/>
  <c r="B243" i="37"/>
  <c r="D243" i="37" s="1"/>
  <c r="E243" i="37"/>
  <c r="F243" i="37"/>
  <c r="G243" i="37"/>
  <c r="H243" i="37"/>
  <c r="B244" i="37"/>
  <c r="E244" i="37"/>
  <c r="F244" i="37"/>
  <c r="G244" i="37"/>
  <c r="H244" i="37"/>
  <c r="B245" i="37"/>
  <c r="E245" i="37"/>
  <c r="F245" i="37"/>
  <c r="G245" i="37"/>
  <c r="H245" i="37"/>
  <c r="B246" i="37"/>
  <c r="C246" i="37" s="1"/>
  <c r="E246" i="37"/>
  <c r="F246" i="37"/>
  <c r="G246" i="37"/>
  <c r="H246" i="37"/>
  <c r="B247" i="37"/>
  <c r="D247" i="37" s="1"/>
  <c r="E247" i="37"/>
  <c r="F247" i="37"/>
  <c r="G247" i="37"/>
  <c r="H247" i="37"/>
  <c r="B248" i="37"/>
  <c r="D248" i="37" s="1"/>
  <c r="E248" i="37"/>
  <c r="F248" i="37"/>
  <c r="G248" i="37"/>
  <c r="H248" i="37"/>
  <c r="B249" i="37"/>
  <c r="E249" i="37"/>
  <c r="F249" i="37"/>
  <c r="G249" i="37"/>
  <c r="H249" i="37"/>
  <c r="B250" i="37"/>
  <c r="C250" i="37" s="1"/>
  <c r="E250" i="37"/>
  <c r="F250" i="37"/>
  <c r="G250" i="37"/>
  <c r="H250" i="37"/>
  <c r="B251" i="37"/>
  <c r="E251" i="37"/>
  <c r="F251" i="37"/>
  <c r="G251" i="37"/>
  <c r="H251" i="37"/>
  <c r="B252" i="37"/>
  <c r="C252" i="37" s="1"/>
  <c r="E252" i="37"/>
  <c r="F252" i="37"/>
  <c r="G252" i="37"/>
  <c r="H252" i="37"/>
  <c r="B253" i="37"/>
  <c r="C253" i="37" s="1"/>
  <c r="E253" i="37"/>
  <c r="F253" i="37"/>
  <c r="G253" i="37"/>
  <c r="H253" i="37"/>
  <c r="B254" i="37"/>
  <c r="C254" i="37" s="1"/>
  <c r="E254" i="37"/>
  <c r="F254" i="37"/>
  <c r="G254" i="37"/>
  <c r="H254" i="37"/>
  <c r="B255" i="37"/>
  <c r="D255" i="37" s="1"/>
  <c r="E255" i="37"/>
  <c r="F255" i="37"/>
  <c r="G255" i="37"/>
  <c r="H255" i="37"/>
  <c r="B256" i="37"/>
  <c r="D256" i="37" s="1"/>
  <c r="E256" i="37"/>
  <c r="F256" i="37"/>
  <c r="G256" i="37"/>
  <c r="H256" i="37"/>
  <c r="B257" i="37"/>
  <c r="E257" i="37"/>
  <c r="F257" i="37"/>
  <c r="G257" i="37"/>
  <c r="H257" i="37"/>
  <c r="B258" i="37"/>
  <c r="C258" i="37" s="1"/>
  <c r="E258" i="37"/>
  <c r="F258" i="37"/>
  <c r="G258" i="37"/>
  <c r="H258" i="37"/>
  <c r="B259" i="37"/>
  <c r="D259" i="37" s="1"/>
  <c r="E259" i="37"/>
  <c r="F259" i="37"/>
  <c r="G259" i="37"/>
  <c r="H259" i="37"/>
  <c r="B260" i="37"/>
  <c r="C260" i="37" s="1"/>
  <c r="E260" i="37"/>
  <c r="F260" i="37"/>
  <c r="G260" i="37"/>
  <c r="H260" i="37"/>
  <c r="B261" i="37"/>
  <c r="C261" i="37" s="1"/>
  <c r="E261" i="37"/>
  <c r="F261" i="37"/>
  <c r="G261" i="37"/>
  <c r="H261" i="37"/>
  <c r="B262" i="37"/>
  <c r="C262" i="37" s="1"/>
  <c r="E262" i="37"/>
  <c r="F262" i="37"/>
  <c r="G262" i="37"/>
  <c r="H262" i="37"/>
  <c r="B263" i="37"/>
  <c r="E263" i="37"/>
  <c r="F263" i="37"/>
  <c r="G263" i="37"/>
  <c r="H263" i="37"/>
  <c r="B264" i="37"/>
  <c r="C264" i="37" s="1"/>
  <c r="E264" i="37"/>
  <c r="F264" i="37"/>
  <c r="G264" i="37"/>
  <c r="H264" i="37"/>
  <c r="B265" i="37"/>
  <c r="D265" i="37" s="1"/>
  <c r="C265" i="37"/>
  <c r="E265" i="37"/>
  <c r="F265" i="37"/>
  <c r="G265" i="37"/>
  <c r="H265" i="37"/>
  <c r="B266" i="37"/>
  <c r="C266" i="37" s="1"/>
  <c r="E266" i="37"/>
  <c r="F266" i="37"/>
  <c r="G266" i="37"/>
  <c r="H266" i="37"/>
  <c r="B267" i="37"/>
  <c r="D267" i="37" s="1"/>
  <c r="E267" i="37"/>
  <c r="F267" i="37"/>
  <c r="G267" i="37"/>
  <c r="H267" i="37"/>
  <c r="B268" i="37"/>
  <c r="C268" i="37" s="1"/>
  <c r="E268" i="37"/>
  <c r="F268" i="37"/>
  <c r="G268" i="37"/>
  <c r="H268" i="37"/>
  <c r="B269" i="37"/>
  <c r="C269" i="37" s="1"/>
  <c r="E269" i="37"/>
  <c r="F269" i="37"/>
  <c r="G269" i="37"/>
  <c r="H269" i="37"/>
  <c r="B270" i="37"/>
  <c r="C270" i="37" s="1"/>
  <c r="E270" i="37"/>
  <c r="F270" i="37"/>
  <c r="G270" i="37"/>
  <c r="H270" i="37"/>
  <c r="B271" i="37"/>
  <c r="D271" i="37" s="1"/>
  <c r="E271" i="37"/>
  <c r="F271" i="37"/>
  <c r="G271" i="37"/>
  <c r="H271" i="37"/>
  <c r="B272" i="37"/>
  <c r="C272" i="37" s="1"/>
  <c r="E272" i="37"/>
  <c r="F272" i="37"/>
  <c r="G272" i="37"/>
  <c r="H272" i="37"/>
  <c r="B273" i="37"/>
  <c r="D273" i="37" s="1"/>
  <c r="E273" i="37"/>
  <c r="F273" i="37"/>
  <c r="G273" i="37"/>
  <c r="H273" i="37"/>
  <c r="B274" i="37"/>
  <c r="C274" i="37" s="1"/>
  <c r="E274" i="37"/>
  <c r="F274" i="37"/>
  <c r="G274" i="37"/>
  <c r="H274" i="37"/>
  <c r="B275" i="37"/>
  <c r="D275" i="37" s="1"/>
  <c r="E275" i="37"/>
  <c r="F275" i="37"/>
  <c r="G275" i="37"/>
  <c r="H275" i="37"/>
  <c r="B276" i="37"/>
  <c r="D276" i="37" s="1"/>
  <c r="E276" i="37"/>
  <c r="F276" i="37"/>
  <c r="G276" i="37"/>
  <c r="H276" i="37"/>
  <c r="B277" i="37"/>
  <c r="E277" i="37"/>
  <c r="F277" i="37"/>
  <c r="G277" i="37"/>
  <c r="H277" i="37"/>
  <c r="B278" i="37"/>
  <c r="C278" i="37" s="1"/>
  <c r="E278" i="37"/>
  <c r="F278" i="37"/>
  <c r="G278" i="37"/>
  <c r="H278" i="37"/>
  <c r="B279" i="37"/>
  <c r="E279" i="37"/>
  <c r="F279" i="37"/>
  <c r="G279" i="37"/>
  <c r="H279" i="37"/>
  <c r="B280" i="37"/>
  <c r="E280" i="37"/>
  <c r="F280" i="37"/>
  <c r="G280" i="37"/>
  <c r="H280" i="37"/>
  <c r="B281" i="37"/>
  <c r="E281" i="37"/>
  <c r="F281" i="37"/>
  <c r="G281" i="37"/>
  <c r="H281" i="37"/>
  <c r="B282" i="37"/>
  <c r="C282" i="37" s="1"/>
  <c r="E282" i="37"/>
  <c r="F282" i="37"/>
  <c r="G282" i="37"/>
  <c r="H282" i="37"/>
  <c r="B283" i="37"/>
  <c r="D283" i="37" s="1"/>
  <c r="E283" i="37"/>
  <c r="F283" i="37"/>
  <c r="G283" i="37"/>
  <c r="H283" i="37"/>
  <c r="B284" i="37"/>
  <c r="D284" i="37" s="1"/>
  <c r="E284" i="37"/>
  <c r="F284" i="37"/>
  <c r="G284" i="37"/>
  <c r="H284" i="37"/>
  <c r="B285" i="37"/>
  <c r="D285" i="37" s="1"/>
  <c r="E285" i="37"/>
  <c r="F285" i="37"/>
  <c r="G285" i="37"/>
  <c r="H285" i="37"/>
  <c r="B286" i="37"/>
  <c r="C286" i="37" s="1"/>
  <c r="E286" i="37"/>
  <c r="F286" i="37"/>
  <c r="G286" i="37"/>
  <c r="H286" i="37"/>
  <c r="B287" i="37"/>
  <c r="D287" i="37" s="1"/>
  <c r="E287" i="37"/>
  <c r="F287" i="37"/>
  <c r="G287" i="37"/>
  <c r="H287" i="37"/>
  <c r="B288" i="37"/>
  <c r="C288" i="37" s="1"/>
  <c r="E288" i="37"/>
  <c r="F288" i="37"/>
  <c r="G288" i="37"/>
  <c r="H288" i="37"/>
  <c r="B289" i="37"/>
  <c r="D289" i="37" s="1"/>
  <c r="E289" i="37"/>
  <c r="F289" i="37"/>
  <c r="G289" i="37"/>
  <c r="H289" i="37"/>
  <c r="B290" i="37"/>
  <c r="C290" i="37" s="1"/>
  <c r="E290" i="37"/>
  <c r="F290" i="37"/>
  <c r="G290" i="37"/>
  <c r="H290" i="37"/>
  <c r="B291" i="37"/>
  <c r="D291" i="37" s="1"/>
  <c r="E291" i="37"/>
  <c r="F291" i="37"/>
  <c r="G291" i="37"/>
  <c r="H291" i="37"/>
  <c r="B292" i="37"/>
  <c r="D292" i="37" s="1"/>
  <c r="E292" i="37"/>
  <c r="F292" i="37"/>
  <c r="G292" i="37"/>
  <c r="H292" i="37"/>
  <c r="B293" i="37"/>
  <c r="E293" i="37"/>
  <c r="F293" i="37"/>
  <c r="G293" i="37"/>
  <c r="H293" i="37"/>
  <c r="B294" i="37"/>
  <c r="C294" i="37" s="1"/>
  <c r="E294" i="37"/>
  <c r="F294" i="37"/>
  <c r="G294" i="37"/>
  <c r="H294" i="37"/>
  <c r="B295" i="37"/>
  <c r="D295" i="37" s="1"/>
  <c r="E295" i="37"/>
  <c r="F295" i="37"/>
  <c r="G295" i="37"/>
  <c r="H295" i="37"/>
  <c r="B296" i="37"/>
  <c r="C296" i="37" s="1"/>
  <c r="E296" i="37"/>
  <c r="F296" i="37"/>
  <c r="G296" i="37"/>
  <c r="H296" i="37"/>
  <c r="B297" i="37"/>
  <c r="E297" i="37"/>
  <c r="F297" i="37"/>
  <c r="G297" i="37"/>
  <c r="H297" i="37"/>
  <c r="B298" i="37"/>
  <c r="C298" i="37" s="1"/>
  <c r="E298" i="37"/>
  <c r="F298" i="37"/>
  <c r="G298" i="37"/>
  <c r="H298" i="37"/>
  <c r="B299" i="37"/>
  <c r="E299" i="37"/>
  <c r="F299" i="37"/>
  <c r="G299" i="37"/>
  <c r="H299" i="37"/>
  <c r="B300" i="37"/>
  <c r="E300" i="37"/>
  <c r="F300" i="37"/>
  <c r="G300" i="37"/>
  <c r="H300" i="37"/>
  <c r="B301" i="37"/>
  <c r="E301" i="37"/>
  <c r="F301" i="37"/>
  <c r="G301" i="37"/>
  <c r="H301" i="37"/>
  <c r="B302" i="37"/>
  <c r="C302" i="37" s="1"/>
  <c r="E302" i="37"/>
  <c r="F302" i="37"/>
  <c r="G302" i="37"/>
  <c r="H302" i="37"/>
  <c r="B303" i="37"/>
  <c r="E303" i="37"/>
  <c r="F303" i="37"/>
  <c r="G303" i="37"/>
  <c r="H303" i="37"/>
  <c r="B304" i="37"/>
  <c r="C304" i="37" s="1"/>
  <c r="E304" i="37"/>
  <c r="F304" i="37"/>
  <c r="G304" i="37"/>
  <c r="H304" i="37"/>
  <c r="B305" i="37"/>
  <c r="C305" i="37" s="1"/>
  <c r="E305" i="37"/>
  <c r="F305" i="37"/>
  <c r="G305" i="37"/>
  <c r="H305" i="37"/>
  <c r="B306" i="37"/>
  <c r="C306" i="37" s="1"/>
  <c r="E306" i="37"/>
  <c r="F306" i="37"/>
  <c r="G306" i="37"/>
  <c r="H306" i="37"/>
  <c r="B307" i="37"/>
  <c r="E307" i="37"/>
  <c r="F307" i="37"/>
  <c r="G307" i="37"/>
  <c r="H307" i="37"/>
  <c r="B308" i="37"/>
  <c r="D308" i="37" s="1"/>
  <c r="E308" i="37"/>
  <c r="F308" i="37"/>
  <c r="G308" i="37"/>
  <c r="H308" i="37"/>
  <c r="B309" i="37"/>
  <c r="C309" i="37" s="1"/>
  <c r="E309" i="37"/>
  <c r="F309" i="37"/>
  <c r="G309" i="37"/>
  <c r="H309" i="37"/>
  <c r="B310" i="37"/>
  <c r="C310" i="37" s="1"/>
  <c r="E310" i="37"/>
  <c r="F310" i="37"/>
  <c r="G310" i="37"/>
  <c r="H310" i="37"/>
  <c r="B311" i="37"/>
  <c r="D311" i="37" s="1"/>
  <c r="E311" i="37"/>
  <c r="F311" i="37"/>
  <c r="G311" i="37"/>
  <c r="H311" i="37"/>
  <c r="B312" i="37"/>
  <c r="C312" i="37" s="1"/>
  <c r="E312" i="37"/>
  <c r="F312" i="37"/>
  <c r="G312" i="37"/>
  <c r="H312" i="37"/>
  <c r="B313" i="37"/>
  <c r="D313" i="37" s="1"/>
  <c r="E313" i="37"/>
  <c r="F313" i="37"/>
  <c r="G313" i="37"/>
  <c r="H313" i="37"/>
  <c r="B314" i="37"/>
  <c r="C314" i="37" s="1"/>
  <c r="E314" i="37"/>
  <c r="F314" i="37"/>
  <c r="G314" i="37"/>
  <c r="H314" i="37"/>
  <c r="B315" i="37"/>
  <c r="D315" i="37" s="1"/>
  <c r="E315" i="37"/>
  <c r="F315" i="37"/>
  <c r="G315" i="37"/>
  <c r="H315" i="37"/>
  <c r="B316" i="37"/>
  <c r="C316" i="37" s="1"/>
  <c r="E316" i="37"/>
  <c r="F316" i="37"/>
  <c r="G316" i="37"/>
  <c r="H316" i="37"/>
  <c r="B317" i="37"/>
  <c r="C317" i="37" s="1"/>
  <c r="E317" i="37"/>
  <c r="F317" i="37"/>
  <c r="G317" i="37"/>
  <c r="H317" i="37"/>
  <c r="B318" i="37"/>
  <c r="C318" i="37" s="1"/>
  <c r="E318" i="37"/>
  <c r="F318" i="37"/>
  <c r="G318" i="37"/>
  <c r="H318" i="37"/>
  <c r="B319" i="37"/>
  <c r="E319" i="37"/>
  <c r="F319" i="37"/>
  <c r="G319" i="37"/>
  <c r="H319" i="37"/>
  <c r="B320" i="37"/>
  <c r="E320" i="37"/>
  <c r="F320" i="37"/>
  <c r="G320" i="37"/>
  <c r="H320" i="37"/>
  <c r="B321" i="37"/>
  <c r="D321" i="37" s="1"/>
  <c r="E321" i="37"/>
  <c r="F321" i="37"/>
  <c r="G321" i="37"/>
  <c r="H321" i="37"/>
  <c r="B322" i="37"/>
  <c r="C322" i="37" s="1"/>
  <c r="E322" i="37"/>
  <c r="F322" i="37"/>
  <c r="G322" i="37"/>
  <c r="H322" i="37"/>
  <c r="B323" i="37"/>
  <c r="D323" i="37" s="1"/>
  <c r="E323" i="37"/>
  <c r="F323" i="37"/>
  <c r="G323" i="37"/>
  <c r="H323" i="37"/>
  <c r="B324" i="37"/>
  <c r="C324" i="37" s="1"/>
  <c r="E324" i="37"/>
  <c r="F324" i="37"/>
  <c r="G324" i="37"/>
  <c r="H324" i="37"/>
  <c r="B325" i="37"/>
  <c r="C325" i="37" s="1"/>
  <c r="E325" i="37"/>
  <c r="F325" i="37"/>
  <c r="G325" i="37"/>
  <c r="H325" i="37"/>
  <c r="B326" i="37"/>
  <c r="C326" i="37" s="1"/>
  <c r="E326" i="37"/>
  <c r="F326" i="37"/>
  <c r="G326" i="37"/>
  <c r="H326" i="37"/>
  <c r="B327" i="37"/>
  <c r="D327" i="37" s="1"/>
  <c r="E327" i="37"/>
  <c r="F327" i="37"/>
  <c r="G327" i="37"/>
  <c r="H327" i="37"/>
  <c r="B328" i="37"/>
  <c r="C328" i="37" s="1"/>
  <c r="E328" i="37"/>
  <c r="F328" i="37"/>
  <c r="G328" i="37"/>
  <c r="H328" i="37"/>
  <c r="B329" i="37"/>
  <c r="C329" i="37" s="1"/>
  <c r="E329" i="37"/>
  <c r="F329" i="37"/>
  <c r="G329" i="37"/>
  <c r="H329" i="37"/>
  <c r="B330" i="37"/>
  <c r="C330" i="37" s="1"/>
  <c r="E330" i="37"/>
  <c r="F330" i="37"/>
  <c r="G330" i="37"/>
  <c r="H330" i="37"/>
  <c r="B331" i="37"/>
  <c r="D331" i="37" s="1"/>
  <c r="E331" i="37"/>
  <c r="F331" i="37"/>
  <c r="G331" i="37"/>
  <c r="H331" i="37"/>
  <c r="B332" i="37"/>
  <c r="C332" i="37" s="1"/>
  <c r="E332" i="37"/>
  <c r="F332" i="37"/>
  <c r="G332" i="37"/>
  <c r="H332" i="37"/>
  <c r="B333" i="37"/>
  <c r="C333" i="37" s="1"/>
  <c r="E333" i="37"/>
  <c r="F333" i="37"/>
  <c r="G333" i="37"/>
  <c r="H333" i="37"/>
  <c r="B334" i="37"/>
  <c r="C334" i="37" s="1"/>
  <c r="E334" i="37"/>
  <c r="F334" i="37"/>
  <c r="G334" i="37"/>
  <c r="H334" i="37"/>
  <c r="B335" i="37"/>
  <c r="D335" i="37" s="1"/>
  <c r="E335" i="37"/>
  <c r="F335" i="37"/>
  <c r="G335" i="37"/>
  <c r="H335" i="37"/>
  <c r="B336" i="37"/>
  <c r="C336" i="37" s="1"/>
  <c r="E336" i="37"/>
  <c r="F336" i="37"/>
  <c r="G336" i="37"/>
  <c r="H336" i="37"/>
  <c r="B337" i="37"/>
  <c r="E337" i="37"/>
  <c r="F337" i="37"/>
  <c r="G337" i="37"/>
  <c r="H337" i="37"/>
  <c r="B338" i="37"/>
  <c r="C338" i="37" s="1"/>
  <c r="E338" i="37"/>
  <c r="F338" i="37"/>
  <c r="G338" i="37"/>
  <c r="H338" i="37"/>
  <c r="B339" i="37"/>
  <c r="E339" i="37"/>
  <c r="F339" i="37"/>
  <c r="G339" i="37"/>
  <c r="H339" i="37"/>
  <c r="B340" i="37"/>
  <c r="E340" i="37"/>
  <c r="F340" i="37"/>
  <c r="G340" i="37"/>
  <c r="H340" i="37"/>
  <c r="B341" i="37"/>
  <c r="E341" i="37"/>
  <c r="F341" i="37"/>
  <c r="G341" i="37"/>
  <c r="H341" i="37"/>
  <c r="B342" i="37"/>
  <c r="C342" i="37" s="1"/>
  <c r="E342" i="37"/>
  <c r="F342" i="37"/>
  <c r="G342" i="37"/>
  <c r="H342" i="37"/>
  <c r="B343" i="37"/>
  <c r="D343" i="37" s="1"/>
  <c r="E343" i="37"/>
  <c r="F343" i="37"/>
  <c r="G343" i="37"/>
  <c r="H343" i="37"/>
  <c r="B344" i="37"/>
  <c r="D344" i="37" s="1"/>
  <c r="E344" i="37"/>
  <c r="F344" i="37"/>
  <c r="G344" i="37"/>
  <c r="H344" i="37"/>
  <c r="B345" i="37"/>
  <c r="D345" i="37" s="1"/>
  <c r="E345" i="37"/>
  <c r="F345" i="37"/>
  <c r="G345" i="37"/>
  <c r="H345" i="37"/>
  <c r="B346" i="37"/>
  <c r="C346" i="37" s="1"/>
  <c r="E346" i="37"/>
  <c r="F346" i="37"/>
  <c r="G346" i="37"/>
  <c r="H346" i="37"/>
  <c r="B347" i="37"/>
  <c r="D347" i="37" s="1"/>
  <c r="E347" i="37"/>
  <c r="F347" i="37"/>
  <c r="G347" i="37"/>
  <c r="H347" i="37"/>
  <c r="B348" i="37"/>
  <c r="D348" i="37" s="1"/>
  <c r="E348" i="37"/>
  <c r="F348" i="37"/>
  <c r="G348" i="37"/>
  <c r="H348" i="37"/>
  <c r="B349" i="37"/>
  <c r="C349" i="37" s="1"/>
  <c r="E349" i="37"/>
  <c r="F349" i="37"/>
  <c r="G349" i="37"/>
  <c r="H349" i="37"/>
  <c r="B350" i="37"/>
  <c r="C350" i="37" s="1"/>
  <c r="E350" i="37"/>
  <c r="F350" i="37"/>
  <c r="G350" i="37"/>
  <c r="H350" i="37"/>
  <c r="D141" i="4"/>
  <c r="F141" i="4"/>
  <c r="G141" i="4"/>
  <c r="H141" i="4"/>
  <c r="D142" i="4"/>
  <c r="F142" i="4"/>
  <c r="G142" i="4"/>
  <c r="H142" i="4"/>
  <c r="D143" i="4"/>
  <c r="F143" i="4"/>
  <c r="G143" i="4"/>
  <c r="H143" i="4"/>
  <c r="D144" i="4"/>
  <c r="F144" i="4"/>
  <c r="G144" i="4"/>
  <c r="H144" i="4"/>
  <c r="D145" i="4"/>
  <c r="F145" i="4"/>
  <c r="G145" i="4"/>
  <c r="H145" i="4"/>
  <c r="D146" i="4"/>
  <c r="F146" i="4"/>
  <c r="G146" i="4"/>
  <c r="H146" i="4"/>
  <c r="D147" i="4"/>
  <c r="F147" i="4"/>
  <c r="G147" i="4"/>
  <c r="H147" i="4"/>
  <c r="D148" i="4"/>
  <c r="F148" i="4"/>
  <c r="G148" i="4"/>
  <c r="H148" i="4"/>
  <c r="D149" i="4"/>
  <c r="F149" i="4"/>
  <c r="G149" i="4"/>
  <c r="H149" i="4"/>
  <c r="D150" i="4"/>
  <c r="F150" i="4"/>
  <c r="G150" i="4"/>
  <c r="H150" i="4"/>
  <c r="D151" i="4"/>
  <c r="F151" i="4"/>
  <c r="G151" i="4"/>
  <c r="H151" i="4"/>
  <c r="D152" i="4"/>
  <c r="F152" i="4"/>
  <c r="G152" i="4"/>
  <c r="H152" i="4"/>
  <c r="D153" i="4"/>
  <c r="F153" i="4"/>
  <c r="G153" i="4"/>
  <c r="H153" i="4"/>
  <c r="D154" i="4"/>
  <c r="F154" i="4"/>
  <c r="G154" i="4"/>
  <c r="H154" i="4"/>
  <c r="D155" i="4"/>
  <c r="F155" i="4"/>
  <c r="G155" i="4"/>
  <c r="H155" i="4"/>
  <c r="D156" i="4"/>
  <c r="F156" i="4"/>
  <c r="G156" i="4"/>
  <c r="H156" i="4"/>
  <c r="D157" i="4"/>
  <c r="F157" i="4"/>
  <c r="G157" i="4"/>
  <c r="H157" i="4"/>
  <c r="D158" i="4"/>
  <c r="F158" i="4"/>
  <c r="G158" i="4"/>
  <c r="H158" i="4"/>
  <c r="D159" i="4"/>
  <c r="F159" i="4"/>
  <c r="G159" i="4"/>
  <c r="H159" i="4"/>
  <c r="D160" i="4"/>
  <c r="F160" i="4"/>
  <c r="G160" i="4"/>
  <c r="H160" i="4"/>
  <c r="D161" i="4"/>
  <c r="F161" i="4"/>
  <c r="G161" i="4"/>
  <c r="H161" i="4"/>
  <c r="D162" i="4"/>
  <c r="F162" i="4"/>
  <c r="G162" i="4"/>
  <c r="H162" i="4"/>
  <c r="D163" i="4"/>
  <c r="F163" i="4"/>
  <c r="G163" i="4"/>
  <c r="H163" i="4"/>
  <c r="D164" i="4"/>
  <c r="F164" i="4"/>
  <c r="G164" i="4"/>
  <c r="H164" i="4"/>
  <c r="D165" i="4"/>
  <c r="F165" i="4"/>
  <c r="G165" i="4"/>
  <c r="H165" i="4"/>
  <c r="D166" i="4"/>
  <c r="F166" i="4"/>
  <c r="G166" i="4"/>
  <c r="H166" i="4"/>
  <c r="D167" i="4"/>
  <c r="F167" i="4"/>
  <c r="G167" i="4"/>
  <c r="H167" i="4"/>
  <c r="D168" i="4"/>
  <c r="F168" i="4"/>
  <c r="G168" i="4"/>
  <c r="H168" i="4"/>
  <c r="D169" i="4"/>
  <c r="F169" i="4"/>
  <c r="G169" i="4"/>
  <c r="H169" i="4"/>
  <c r="D170" i="4"/>
  <c r="F170" i="4"/>
  <c r="G170" i="4"/>
  <c r="H170" i="4"/>
  <c r="D171" i="4"/>
  <c r="F171" i="4"/>
  <c r="G171" i="4"/>
  <c r="H171" i="4"/>
  <c r="D172" i="4"/>
  <c r="F172" i="4"/>
  <c r="G172" i="4"/>
  <c r="H172" i="4"/>
  <c r="D173" i="4"/>
  <c r="F173" i="4"/>
  <c r="G173" i="4"/>
  <c r="H173" i="4"/>
  <c r="D174" i="4"/>
  <c r="F174" i="4"/>
  <c r="G174" i="4"/>
  <c r="H174" i="4"/>
  <c r="D175" i="4"/>
  <c r="F175" i="4"/>
  <c r="G175" i="4"/>
  <c r="H175" i="4"/>
  <c r="D176" i="4"/>
  <c r="F176" i="4"/>
  <c r="G176" i="4"/>
  <c r="H176" i="4"/>
  <c r="D177" i="4"/>
  <c r="F177" i="4"/>
  <c r="G177" i="4"/>
  <c r="H177" i="4"/>
  <c r="D178" i="4"/>
  <c r="F178" i="4"/>
  <c r="G178" i="4"/>
  <c r="H178" i="4"/>
  <c r="D179" i="4"/>
  <c r="F179" i="4"/>
  <c r="G179" i="4"/>
  <c r="H179" i="4"/>
  <c r="D180" i="4"/>
  <c r="F180" i="4"/>
  <c r="G180" i="4"/>
  <c r="H180" i="4"/>
  <c r="D181" i="4"/>
  <c r="F181" i="4"/>
  <c r="G181" i="4"/>
  <c r="H181" i="4"/>
  <c r="D182" i="4"/>
  <c r="F182" i="4"/>
  <c r="G182" i="4"/>
  <c r="H182" i="4"/>
  <c r="D183" i="4"/>
  <c r="F183" i="4"/>
  <c r="G183" i="4"/>
  <c r="H183" i="4"/>
  <c r="D184" i="4"/>
  <c r="F184" i="4"/>
  <c r="G184" i="4"/>
  <c r="H184" i="4"/>
  <c r="D185" i="4"/>
  <c r="F185" i="4"/>
  <c r="G185" i="4"/>
  <c r="H185" i="4"/>
  <c r="D186" i="4"/>
  <c r="F186" i="4"/>
  <c r="G186" i="4"/>
  <c r="H186" i="4"/>
  <c r="D187" i="4"/>
  <c r="F187" i="4"/>
  <c r="G187" i="4"/>
  <c r="H187" i="4"/>
  <c r="D188" i="4"/>
  <c r="F188" i="4"/>
  <c r="G188" i="4"/>
  <c r="H188" i="4"/>
  <c r="D189" i="4"/>
  <c r="F189" i="4"/>
  <c r="G189" i="4"/>
  <c r="H189" i="4"/>
  <c r="D190" i="4"/>
  <c r="F190" i="4"/>
  <c r="G190" i="4"/>
  <c r="H190" i="4"/>
  <c r="D191" i="4"/>
  <c r="F191" i="4"/>
  <c r="G191" i="4"/>
  <c r="H191" i="4"/>
  <c r="D192" i="4"/>
  <c r="F192" i="4"/>
  <c r="G192" i="4"/>
  <c r="H192" i="4"/>
  <c r="D193" i="4"/>
  <c r="F193" i="4"/>
  <c r="G193" i="4"/>
  <c r="H193" i="4"/>
  <c r="D194" i="4"/>
  <c r="F194" i="4"/>
  <c r="G194" i="4"/>
  <c r="H194" i="4"/>
  <c r="D195" i="4"/>
  <c r="F195" i="4"/>
  <c r="G195" i="4"/>
  <c r="H195" i="4"/>
  <c r="D196" i="4"/>
  <c r="F196" i="4"/>
  <c r="G196" i="4"/>
  <c r="H196" i="4"/>
  <c r="D197" i="4"/>
  <c r="F197" i="4"/>
  <c r="G197" i="4"/>
  <c r="H197" i="4"/>
  <c r="D198" i="4"/>
  <c r="F198" i="4"/>
  <c r="G198" i="4"/>
  <c r="H198" i="4"/>
  <c r="D199" i="4"/>
  <c r="F199" i="4"/>
  <c r="G199" i="4"/>
  <c r="H199" i="4"/>
  <c r="D200" i="4"/>
  <c r="F200" i="4"/>
  <c r="G200" i="4"/>
  <c r="H200" i="4"/>
  <c r="D201" i="4"/>
  <c r="F201" i="4"/>
  <c r="G201" i="4"/>
  <c r="H201" i="4"/>
  <c r="D202" i="4"/>
  <c r="F202" i="4"/>
  <c r="G202" i="4"/>
  <c r="H202" i="4"/>
  <c r="D203" i="4"/>
  <c r="F203" i="4"/>
  <c r="G203" i="4"/>
  <c r="H203" i="4"/>
  <c r="D204" i="4"/>
  <c r="F204" i="4"/>
  <c r="G204" i="4"/>
  <c r="H204" i="4"/>
  <c r="D205" i="4"/>
  <c r="F205" i="4"/>
  <c r="G205" i="4"/>
  <c r="H205" i="4"/>
  <c r="D206" i="4"/>
  <c r="F206" i="4"/>
  <c r="G206" i="4"/>
  <c r="H206" i="4"/>
  <c r="D207" i="4"/>
  <c r="F207" i="4"/>
  <c r="G207" i="4"/>
  <c r="H207" i="4"/>
  <c r="D208" i="4"/>
  <c r="F208" i="4"/>
  <c r="G208" i="4"/>
  <c r="H208" i="4"/>
  <c r="D209" i="4"/>
  <c r="F209" i="4"/>
  <c r="G209" i="4"/>
  <c r="H209" i="4"/>
  <c r="D210" i="4"/>
  <c r="F210" i="4"/>
  <c r="G210" i="4"/>
  <c r="H210" i="4"/>
  <c r="D211" i="4"/>
  <c r="F211" i="4"/>
  <c r="G211" i="4"/>
  <c r="H211" i="4"/>
  <c r="D212" i="4"/>
  <c r="F212" i="4"/>
  <c r="G212" i="4"/>
  <c r="H212" i="4"/>
  <c r="D213" i="4"/>
  <c r="F213" i="4"/>
  <c r="G213" i="4"/>
  <c r="H213" i="4"/>
  <c r="D214" i="4"/>
  <c r="F214" i="4"/>
  <c r="G214" i="4"/>
  <c r="H214" i="4"/>
  <c r="D215" i="4"/>
  <c r="F215" i="4"/>
  <c r="G215" i="4"/>
  <c r="H215" i="4"/>
  <c r="D216" i="4"/>
  <c r="F216" i="4"/>
  <c r="G216" i="4"/>
  <c r="H216" i="4"/>
  <c r="D217" i="4"/>
  <c r="F217" i="4"/>
  <c r="G217" i="4"/>
  <c r="H217" i="4"/>
  <c r="D218" i="4"/>
  <c r="F218" i="4"/>
  <c r="G218" i="4"/>
  <c r="H218" i="4"/>
  <c r="D219" i="4"/>
  <c r="F219" i="4"/>
  <c r="G219" i="4"/>
  <c r="H219" i="4"/>
  <c r="D220" i="4"/>
  <c r="F220" i="4"/>
  <c r="G220" i="4"/>
  <c r="H220" i="4"/>
  <c r="D221" i="4"/>
  <c r="F221" i="4"/>
  <c r="G221" i="4"/>
  <c r="H221" i="4"/>
  <c r="D222" i="4"/>
  <c r="F222" i="4"/>
  <c r="G222" i="4"/>
  <c r="H222" i="4"/>
  <c r="D223" i="4"/>
  <c r="F223" i="4"/>
  <c r="G223" i="4"/>
  <c r="H223" i="4"/>
  <c r="D224" i="4"/>
  <c r="F224" i="4"/>
  <c r="G224" i="4"/>
  <c r="H224" i="4"/>
  <c r="D225" i="4"/>
  <c r="F225" i="4"/>
  <c r="G225" i="4"/>
  <c r="H225" i="4"/>
  <c r="D226" i="4"/>
  <c r="F226" i="4"/>
  <c r="G226" i="4"/>
  <c r="H226" i="4"/>
  <c r="D227" i="4"/>
  <c r="F227" i="4"/>
  <c r="G227" i="4"/>
  <c r="H227" i="4"/>
  <c r="D228" i="4"/>
  <c r="F228" i="4"/>
  <c r="G228" i="4"/>
  <c r="H228" i="4"/>
  <c r="D229" i="4"/>
  <c r="F229" i="4"/>
  <c r="G229" i="4"/>
  <c r="H229" i="4"/>
  <c r="D230" i="4"/>
  <c r="F230" i="4"/>
  <c r="G230" i="4"/>
  <c r="H230" i="4"/>
  <c r="D231" i="4"/>
  <c r="F231" i="4"/>
  <c r="G231" i="4"/>
  <c r="H231" i="4"/>
  <c r="D232" i="4"/>
  <c r="F232" i="4"/>
  <c r="G232" i="4"/>
  <c r="H232" i="4"/>
  <c r="D233" i="4"/>
  <c r="F233" i="4"/>
  <c r="G233" i="4"/>
  <c r="H233" i="4"/>
  <c r="D234" i="4"/>
  <c r="F234" i="4"/>
  <c r="G234" i="4"/>
  <c r="H234" i="4"/>
  <c r="D235" i="4"/>
  <c r="F235" i="4"/>
  <c r="G235" i="4"/>
  <c r="H235" i="4"/>
  <c r="D236" i="4"/>
  <c r="F236" i="4"/>
  <c r="G236" i="4"/>
  <c r="H236" i="4"/>
  <c r="D237" i="4"/>
  <c r="F237" i="4"/>
  <c r="G237" i="4"/>
  <c r="H237" i="4"/>
  <c r="D238" i="4"/>
  <c r="F238" i="4"/>
  <c r="G238" i="4"/>
  <c r="H238" i="4"/>
  <c r="D239" i="4"/>
  <c r="F239" i="4"/>
  <c r="G239" i="4"/>
  <c r="H239" i="4"/>
  <c r="D240" i="4"/>
  <c r="F240" i="4"/>
  <c r="G240" i="4"/>
  <c r="H240" i="4"/>
  <c r="D241" i="4"/>
  <c r="F241" i="4"/>
  <c r="G241" i="4"/>
  <c r="H241" i="4"/>
  <c r="D242" i="4"/>
  <c r="F242" i="4"/>
  <c r="G242" i="4"/>
  <c r="H242" i="4"/>
  <c r="D243" i="4"/>
  <c r="F243" i="4"/>
  <c r="G243" i="4"/>
  <c r="H243" i="4"/>
  <c r="D244" i="4"/>
  <c r="F244" i="4"/>
  <c r="G244" i="4"/>
  <c r="H244" i="4"/>
  <c r="D245" i="4"/>
  <c r="F245" i="4"/>
  <c r="G245" i="4"/>
  <c r="H245" i="4"/>
  <c r="D246" i="4"/>
  <c r="F246" i="4"/>
  <c r="G246" i="4"/>
  <c r="H246" i="4"/>
  <c r="D247" i="4"/>
  <c r="F247" i="4"/>
  <c r="G247" i="4"/>
  <c r="H247" i="4"/>
  <c r="D248" i="4"/>
  <c r="F248" i="4"/>
  <c r="G248" i="4"/>
  <c r="H248" i="4"/>
  <c r="D249" i="4"/>
  <c r="F249" i="4"/>
  <c r="G249" i="4"/>
  <c r="H249" i="4"/>
  <c r="D250" i="4"/>
  <c r="F250" i="4"/>
  <c r="G250" i="4"/>
  <c r="H250" i="4"/>
  <c r="D251" i="4"/>
  <c r="F251" i="4"/>
  <c r="G251" i="4"/>
  <c r="H251" i="4"/>
  <c r="D252" i="4"/>
  <c r="F252" i="4"/>
  <c r="G252" i="4"/>
  <c r="H252" i="4"/>
  <c r="D253" i="4"/>
  <c r="F253" i="4"/>
  <c r="G253" i="4"/>
  <c r="H253" i="4"/>
  <c r="D254" i="4"/>
  <c r="F254" i="4"/>
  <c r="G254" i="4"/>
  <c r="H254" i="4"/>
  <c r="D255" i="4"/>
  <c r="F255" i="4"/>
  <c r="G255" i="4"/>
  <c r="H255" i="4"/>
  <c r="D256" i="4"/>
  <c r="F256" i="4"/>
  <c r="G256" i="4"/>
  <c r="H256" i="4"/>
  <c r="D257" i="4"/>
  <c r="F257" i="4"/>
  <c r="G257" i="4"/>
  <c r="H257" i="4"/>
  <c r="D258" i="4"/>
  <c r="F258" i="4"/>
  <c r="G258" i="4"/>
  <c r="H258" i="4"/>
  <c r="D259" i="4"/>
  <c r="F259" i="4"/>
  <c r="G259" i="4"/>
  <c r="H259" i="4"/>
  <c r="D260" i="4"/>
  <c r="F260" i="4"/>
  <c r="G260" i="4"/>
  <c r="H260" i="4"/>
  <c r="D261" i="4"/>
  <c r="F261" i="4"/>
  <c r="G261" i="4"/>
  <c r="H261" i="4"/>
  <c r="D262" i="4"/>
  <c r="F262" i="4"/>
  <c r="G262" i="4"/>
  <c r="H262" i="4"/>
  <c r="D263" i="4"/>
  <c r="F263" i="4"/>
  <c r="G263" i="4"/>
  <c r="H263" i="4"/>
  <c r="D264" i="4"/>
  <c r="F264" i="4"/>
  <c r="G264" i="4"/>
  <c r="H264" i="4"/>
  <c r="D265" i="4"/>
  <c r="F265" i="4"/>
  <c r="G265" i="4"/>
  <c r="H265" i="4"/>
  <c r="D266" i="4"/>
  <c r="F266" i="4"/>
  <c r="G266" i="4"/>
  <c r="H266" i="4"/>
  <c r="D267" i="4"/>
  <c r="F267" i="4"/>
  <c r="G267" i="4"/>
  <c r="H267" i="4"/>
  <c r="D268" i="4"/>
  <c r="F268" i="4"/>
  <c r="G268" i="4"/>
  <c r="H268" i="4"/>
  <c r="D269" i="4"/>
  <c r="F269" i="4"/>
  <c r="G269" i="4"/>
  <c r="H269" i="4"/>
  <c r="D270" i="4"/>
  <c r="F270" i="4"/>
  <c r="G270" i="4"/>
  <c r="H270" i="4"/>
  <c r="D271" i="4"/>
  <c r="F271" i="4"/>
  <c r="G271" i="4"/>
  <c r="H271" i="4"/>
  <c r="D272" i="4"/>
  <c r="F272" i="4"/>
  <c r="G272" i="4"/>
  <c r="H272" i="4"/>
  <c r="D273" i="4"/>
  <c r="F273" i="4"/>
  <c r="G273" i="4"/>
  <c r="H273" i="4"/>
  <c r="D274" i="4"/>
  <c r="F274" i="4"/>
  <c r="G274" i="4"/>
  <c r="H274" i="4"/>
  <c r="D275" i="4"/>
  <c r="F275" i="4"/>
  <c r="G275" i="4"/>
  <c r="H275" i="4"/>
  <c r="D276" i="4"/>
  <c r="F276" i="4"/>
  <c r="G276" i="4"/>
  <c r="H276" i="4"/>
  <c r="D277" i="4"/>
  <c r="F277" i="4"/>
  <c r="G277" i="4"/>
  <c r="H277" i="4"/>
  <c r="D278" i="4"/>
  <c r="F278" i="4"/>
  <c r="G278" i="4"/>
  <c r="H278" i="4"/>
  <c r="D279" i="4"/>
  <c r="F279" i="4"/>
  <c r="G279" i="4"/>
  <c r="H279" i="4"/>
  <c r="D280" i="4"/>
  <c r="F280" i="4"/>
  <c r="G280" i="4"/>
  <c r="H280" i="4"/>
  <c r="D281" i="4"/>
  <c r="F281" i="4"/>
  <c r="G281" i="4"/>
  <c r="H281" i="4"/>
  <c r="D282" i="4"/>
  <c r="F282" i="4"/>
  <c r="G282" i="4"/>
  <c r="H282" i="4"/>
  <c r="D283" i="4"/>
  <c r="F283" i="4"/>
  <c r="G283" i="4"/>
  <c r="H283" i="4"/>
  <c r="D284" i="4"/>
  <c r="F284" i="4"/>
  <c r="G284" i="4"/>
  <c r="H284" i="4"/>
  <c r="D285" i="4"/>
  <c r="F285" i="4"/>
  <c r="G285" i="4"/>
  <c r="H285" i="4"/>
  <c r="D286" i="4"/>
  <c r="F286" i="4"/>
  <c r="G286" i="4"/>
  <c r="H286" i="4"/>
  <c r="D287" i="4"/>
  <c r="F287" i="4"/>
  <c r="G287" i="4"/>
  <c r="H287" i="4"/>
  <c r="D288" i="4"/>
  <c r="F288" i="4"/>
  <c r="G288" i="4"/>
  <c r="H288" i="4"/>
  <c r="D289" i="4"/>
  <c r="F289" i="4"/>
  <c r="G289" i="4"/>
  <c r="H289" i="4"/>
  <c r="D290" i="4"/>
  <c r="F290" i="4"/>
  <c r="G290" i="4"/>
  <c r="H290" i="4"/>
  <c r="D291" i="4"/>
  <c r="F291" i="4"/>
  <c r="G291" i="4"/>
  <c r="H291" i="4"/>
  <c r="D292" i="4"/>
  <c r="F292" i="4"/>
  <c r="G292" i="4"/>
  <c r="H292" i="4"/>
  <c r="D293" i="4"/>
  <c r="F293" i="4"/>
  <c r="G293" i="4"/>
  <c r="H293" i="4"/>
  <c r="D294" i="4"/>
  <c r="F294" i="4"/>
  <c r="G294" i="4"/>
  <c r="H294" i="4"/>
  <c r="D295" i="4"/>
  <c r="F295" i="4"/>
  <c r="G295" i="4"/>
  <c r="H295" i="4"/>
  <c r="D296" i="4"/>
  <c r="F296" i="4"/>
  <c r="G296" i="4"/>
  <c r="H296" i="4"/>
  <c r="D297" i="4"/>
  <c r="F297" i="4"/>
  <c r="G297" i="4"/>
  <c r="H297" i="4"/>
  <c r="D298" i="4"/>
  <c r="F298" i="4"/>
  <c r="G298" i="4"/>
  <c r="H298" i="4"/>
  <c r="D299" i="4"/>
  <c r="F299" i="4"/>
  <c r="G299" i="4"/>
  <c r="H299" i="4"/>
  <c r="D300" i="4"/>
  <c r="F300" i="4"/>
  <c r="G300" i="4"/>
  <c r="H300" i="4"/>
  <c r="D301" i="4"/>
  <c r="F301" i="4"/>
  <c r="G301" i="4"/>
  <c r="H301" i="4"/>
  <c r="D302" i="4"/>
  <c r="F302" i="4"/>
  <c r="G302" i="4"/>
  <c r="H302" i="4"/>
  <c r="D303" i="4"/>
  <c r="F303" i="4"/>
  <c r="G303" i="4"/>
  <c r="H303" i="4"/>
  <c r="D304" i="4"/>
  <c r="F304" i="4"/>
  <c r="G304" i="4"/>
  <c r="H304" i="4"/>
  <c r="D305" i="4"/>
  <c r="F305" i="4"/>
  <c r="G305" i="4"/>
  <c r="H305" i="4"/>
  <c r="D306" i="4"/>
  <c r="F306" i="4"/>
  <c r="G306" i="4"/>
  <c r="H306" i="4"/>
  <c r="D307" i="4"/>
  <c r="F307" i="4"/>
  <c r="G307" i="4"/>
  <c r="H307" i="4"/>
  <c r="D308" i="4"/>
  <c r="F308" i="4"/>
  <c r="G308" i="4"/>
  <c r="H308" i="4"/>
  <c r="D309" i="4"/>
  <c r="F309" i="4"/>
  <c r="G309" i="4"/>
  <c r="H309" i="4"/>
  <c r="D310" i="4"/>
  <c r="F310" i="4"/>
  <c r="G310" i="4"/>
  <c r="H310" i="4"/>
  <c r="D311" i="4"/>
  <c r="F311" i="4"/>
  <c r="G311" i="4"/>
  <c r="H311" i="4"/>
  <c r="D312" i="4"/>
  <c r="F312" i="4"/>
  <c r="G312" i="4"/>
  <c r="H312" i="4"/>
  <c r="D313" i="4"/>
  <c r="F313" i="4"/>
  <c r="G313" i="4"/>
  <c r="H313" i="4"/>
  <c r="D314" i="4"/>
  <c r="F314" i="4"/>
  <c r="G314" i="4"/>
  <c r="H314" i="4"/>
  <c r="D315" i="4"/>
  <c r="F315" i="4"/>
  <c r="G315" i="4"/>
  <c r="H315" i="4"/>
  <c r="D316" i="4"/>
  <c r="F316" i="4"/>
  <c r="G316" i="4"/>
  <c r="H316" i="4"/>
  <c r="D317" i="4"/>
  <c r="F317" i="4"/>
  <c r="G317" i="4"/>
  <c r="H317" i="4"/>
  <c r="D318" i="4"/>
  <c r="F318" i="4"/>
  <c r="G318" i="4"/>
  <c r="H318" i="4"/>
  <c r="D319" i="4"/>
  <c r="F319" i="4"/>
  <c r="G319" i="4"/>
  <c r="H319" i="4"/>
  <c r="D320" i="4"/>
  <c r="F320" i="4"/>
  <c r="G320" i="4"/>
  <c r="H320" i="4"/>
  <c r="D321" i="4"/>
  <c r="F321" i="4"/>
  <c r="G321" i="4"/>
  <c r="H321" i="4"/>
  <c r="D322" i="4"/>
  <c r="F322" i="4"/>
  <c r="G322" i="4"/>
  <c r="H322" i="4"/>
  <c r="D323" i="4"/>
  <c r="F323" i="4"/>
  <c r="G323" i="4"/>
  <c r="H323" i="4"/>
  <c r="D324" i="4"/>
  <c r="F324" i="4"/>
  <c r="G324" i="4"/>
  <c r="H324" i="4"/>
  <c r="D325" i="4"/>
  <c r="F325" i="4"/>
  <c r="G325" i="4"/>
  <c r="H325" i="4"/>
  <c r="D326" i="4"/>
  <c r="F326" i="4"/>
  <c r="G326" i="4"/>
  <c r="H326" i="4"/>
  <c r="D327" i="4"/>
  <c r="F327" i="4"/>
  <c r="G327" i="4"/>
  <c r="H327" i="4"/>
  <c r="D328" i="4"/>
  <c r="F328" i="4"/>
  <c r="G328" i="4"/>
  <c r="H328" i="4"/>
  <c r="D329" i="4"/>
  <c r="F329" i="4"/>
  <c r="G329" i="4"/>
  <c r="H329" i="4"/>
  <c r="D330" i="4"/>
  <c r="F330" i="4"/>
  <c r="G330" i="4"/>
  <c r="H330" i="4"/>
  <c r="D331" i="4"/>
  <c r="F331" i="4"/>
  <c r="G331" i="4"/>
  <c r="H331" i="4"/>
  <c r="D332" i="4"/>
  <c r="F332" i="4"/>
  <c r="G332" i="4"/>
  <c r="H332" i="4"/>
  <c r="D333" i="4"/>
  <c r="F333" i="4"/>
  <c r="G333" i="4"/>
  <c r="H333" i="4"/>
  <c r="D334" i="4"/>
  <c r="F334" i="4"/>
  <c r="G334" i="4"/>
  <c r="H334" i="4"/>
  <c r="D335" i="4"/>
  <c r="F335" i="4"/>
  <c r="G335" i="4"/>
  <c r="H335" i="4"/>
  <c r="D336" i="4"/>
  <c r="F336" i="4"/>
  <c r="G336" i="4"/>
  <c r="H336" i="4"/>
  <c r="D337" i="4"/>
  <c r="F337" i="4"/>
  <c r="G337" i="4"/>
  <c r="H337" i="4"/>
  <c r="D338" i="4"/>
  <c r="F338" i="4"/>
  <c r="G338" i="4"/>
  <c r="H338" i="4"/>
  <c r="D339" i="4"/>
  <c r="F339" i="4"/>
  <c r="G339" i="4"/>
  <c r="H339" i="4"/>
  <c r="D340" i="4"/>
  <c r="F340" i="4"/>
  <c r="G340" i="4"/>
  <c r="H340" i="4"/>
  <c r="D341" i="4"/>
  <c r="F341" i="4"/>
  <c r="G341" i="4"/>
  <c r="H341" i="4"/>
  <c r="D342" i="4"/>
  <c r="F342" i="4"/>
  <c r="G342" i="4"/>
  <c r="H342" i="4"/>
  <c r="D343" i="4"/>
  <c r="F343" i="4"/>
  <c r="G343" i="4"/>
  <c r="H343" i="4"/>
  <c r="D344" i="4"/>
  <c r="F344" i="4"/>
  <c r="G344" i="4"/>
  <c r="H344" i="4"/>
  <c r="D345" i="4"/>
  <c r="F345" i="4"/>
  <c r="G345" i="4"/>
  <c r="H345" i="4"/>
  <c r="D346" i="4"/>
  <c r="F346" i="4"/>
  <c r="G346" i="4"/>
  <c r="H346" i="4"/>
  <c r="D347" i="4"/>
  <c r="F347" i="4"/>
  <c r="G347" i="4"/>
  <c r="H347" i="4"/>
  <c r="D348" i="4"/>
  <c r="F348" i="4"/>
  <c r="G348" i="4"/>
  <c r="H348" i="4"/>
  <c r="D349" i="4"/>
  <c r="F349" i="4"/>
  <c r="G349" i="4"/>
  <c r="H349"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D73" i="4"/>
  <c r="D75" i="4"/>
  <c r="D76" i="4"/>
  <c r="D78" i="4"/>
  <c r="D79" i="4"/>
  <c r="D81" i="4"/>
  <c r="H82" i="4"/>
  <c r="D84" i="4"/>
  <c r="D85" i="4"/>
  <c r="D87" i="4"/>
  <c r="F88" i="4"/>
  <c r="D90" i="4"/>
  <c r="H91" i="4"/>
  <c r="G93" i="4"/>
  <c r="H94" i="4"/>
  <c r="H95" i="4"/>
  <c r="D96" i="4"/>
  <c r="D97" i="4"/>
  <c r="D99" i="4"/>
  <c r="H100" i="4"/>
  <c r="H101" i="4"/>
  <c r="H102" i="4"/>
  <c r="H103" i="4"/>
  <c r="D105" i="4"/>
  <c r="H106" i="4"/>
  <c r="H107" i="4"/>
  <c r="D108" i="4"/>
  <c r="D109" i="4"/>
  <c r="H110" i="4"/>
  <c r="F111" i="4"/>
  <c r="H112" i="4"/>
  <c r="G113" i="4"/>
  <c r="H114" i="4"/>
  <c r="H115" i="4"/>
  <c r="D117" i="4"/>
  <c r="G118" i="4"/>
  <c r="G119" i="4"/>
  <c r="D120" i="4"/>
  <c r="D121" i="4"/>
  <c r="D122" i="4"/>
  <c r="D123" i="4"/>
  <c r="D124" i="4"/>
  <c r="D125" i="4"/>
  <c r="D126" i="4"/>
  <c r="D127" i="4"/>
  <c r="D128" i="4"/>
  <c r="D129" i="4"/>
  <c r="D130" i="4"/>
  <c r="D131" i="4"/>
  <c r="D132" i="4"/>
  <c r="H133" i="4"/>
  <c r="D134" i="4"/>
  <c r="D135" i="4"/>
  <c r="H136" i="4"/>
  <c r="D137" i="4"/>
  <c r="D138" i="4"/>
  <c r="H139" i="4"/>
  <c r="D140" i="4"/>
  <c r="D55" i="4"/>
  <c r="D56" i="4"/>
  <c r="G57" i="4"/>
  <c r="D58" i="4"/>
  <c r="D61" i="4"/>
  <c r="D62" i="4"/>
  <c r="D64" i="4"/>
  <c r="D65" i="4"/>
  <c r="G66" i="4"/>
  <c r="H67" i="4"/>
  <c r="D70" i="4"/>
  <c r="D72" i="4"/>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H108" i="13"/>
  <c r="H109" i="13"/>
  <c r="H110" i="13"/>
  <c r="H111" i="13"/>
  <c r="H112" i="13"/>
  <c r="H113" i="13"/>
  <c r="H114" i="13"/>
  <c r="H115" i="13"/>
  <c r="H116" i="13"/>
  <c r="H117" i="13"/>
  <c r="H118" i="13"/>
  <c r="H119" i="13"/>
  <c r="H120" i="13"/>
  <c r="H121" i="13"/>
  <c r="H122" i="13"/>
  <c r="H123" i="13"/>
  <c r="H124" i="13"/>
  <c r="H125" i="13"/>
  <c r="H126" i="13"/>
  <c r="H127" i="13"/>
  <c r="H128" i="13"/>
  <c r="H129" i="13"/>
  <c r="H130" i="13"/>
  <c r="H131" i="13"/>
  <c r="H132" i="13"/>
  <c r="H133" i="13"/>
  <c r="H134" i="13"/>
  <c r="H135" i="13"/>
  <c r="H136" i="13"/>
  <c r="H137" i="13"/>
  <c r="H138" i="13"/>
  <c r="H139"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88" i="13"/>
  <c r="H189" i="13"/>
  <c r="H190" i="13"/>
  <c r="H191" i="13"/>
  <c r="H192" i="13"/>
  <c r="H193" i="13"/>
  <c r="H194" i="13"/>
  <c r="H195" i="13"/>
  <c r="H196" i="13"/>
  <c r="H197" i="13"/>
  <c r="H198" i="13"/>
  <c r="H199" i="13"/>
  <c r="H200" i="13"/>
  <c r="H201" i="13"/>
  <c r="H202" i="13"/>
  <c r="H203" i="13"/>
  <c r="H204" i="13"/>
  <c r="H205" i="13"/>
  <c r="H206" i="13"/>
  <c r="H207" i="13"/>
  <c r="H208" i="13"/>
  <c r="H209" i="13"/>
  <c r="H210" i="13"/>
  <c r="H211" i="13"/>
  <c r="H212" i="13"/>
  <c r="H213" i="13"/>
  <c r="H214" i="13"/>
  <c r="H215" i="13"/>
  <c r="H216" i="13"/>
  <c r="H217" i="13"/>
  <c r="H218" i="13"/>
  <c r="H219" i="13"/>
  <c r="H220" i="13"/>
  <c r="H221" i="13"/>
  <c r="H222" i="13"/>
  <c r="H223" i="13"/>
  <c r="H224" i="13"/>
  <c r="H225" i="13"/>
  <c r="H226" i="13"/>
  <c r="H227" i="13"/>
  <c r="H228" i="13"/>
  <c r="H229" i="13"/>
  <c r="H230" i="13"/>
  <c r="H231" i="13"/>
  <c r="H232" i="13"/>
  <c r="H233" i="13"/>
  <c r="H234" i="13"/>
  <c r="H235" i="13"/>
  <c r="H236" i="13"/>
  <c r="H237" i="13"/>
  <c r="H238" i="13"/>
  <c r="H239" i="13"/>
  <c r="H240" i="13"/>
  <c r="H241" i="13"/>
  <c r="H242"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85" i="13"/>
  <c r="H286" i="13"/>
  <c r="H287" i="13"/>
  <c r="H288" i="13"/>
  <c r="H289" i="13"/>
  <c r="H290" i="13"/>
  <c r="H291" i="13"/>
  <c r="H292" i="13"/>
  <c r="H293" i="13"/>
  <c r="H294" i="13"/>
  <c r="H295" i="13"/>
  <c r="H296" i="13"/>
  <c r="H297" i="13"/>
  <c r="H298" i="13"/>
  <c r="H299" i="13"/>
  <c r="H300" i="13"/>
  <c r="H301" i="13"/>
  <c r="H302" i="13"/>
  <c r="H303" i="13"/>
  <c r="H304" i="13"/>
  <c r="H305" i="13"/>
  <c r="H306" i="13"/>
  <c r="H307" i="13"/>
  <c r="H308" i="13"/>
  <c r="H309" i="13"/>
  <c r="H310" i="13"/>
  <c r="H311" i="13"/>
  <c r="H312" i="13"/>
  <c r="H313" i="13"/>
  <c r="H314" i="13"/>
  <c r="H315" i="13"/>
  <c r="H316" i="13"/>
  <c r="H317" i="13"/>
  <c r="H318" i="13"/>
  <c r="H319" i="13"/>
  <c r="H320" i="13"/>
  <c r="H321" i="13"/>
  <c r="H322" i="13"/>
  <c r="H323" i="13"/>
  <c r="H324" i="13"/>
  <c r="H325" i="13"/>
  <c r="H326" i="13"/>
  <c r="H327" i="13"/>
  <c r="H328" i="13"/>
  <c r="H329" i="13"/>
  <c r="H330" i="13"/>
  <c r="H331" i="13"/>
  <c r="H332" i="13"/>
  <c r="H333" i="13"/>
  <c r="H334" i="13"/>
  <c r="H335" i="13"/>
  <c r="H336" i="13"/>
  <c r="H337" i="13"/>
  <c r="H338" i="13"/>
  <c r="H339" i="13"/>
  <c r="H340" i="13"/>
  <c r="H341" i="13"/>
  <c r="H342" i="13"/>
  <c r="H343" i="13"/>
  <c r="H344" i="13"/>
  <c r="H345" i="13"/>
  <c r="H346" i="13"/>
  <c r="H347" i="13"/>
  <c r="H348" i="13"/>
  <c r="H349" i="13"/>
  <c r="H350"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87" i="13"/>
  <c r="G88" i="13"/>
  <c r="G89" i="13"/>
  <c r="G90" i="13"/>
  <c r="G91" i="13"/>
  <c r="G92" i="13"/>
  <c r="G93" i="13"/>
  <c r="G94" i="13"/>
  <c r="G95" i="13"/>
  <c r="G96" i="13"/>
  <c r="G97" i="13"/>
  <c r="G98" i="13"/>
  <c r="G99" i="13"/>
  <c r="G100" i="13"/>
  <c r="G101" i="13"/>
  <c r="G102" i="13"/>
  <c r="G103" i="13"/>
  <c r="G104" i="13"/>
  <c r="G105" i="13"/>
  <c r="G106" i="13"/>
  <c r="G107" i="13"/>
  <c r="G108" i="13"/>
  <c r="G109" i="13"/>
  <c r="G110" i="13"/>
  <c r="G111" i="13"/>
  <c r="G112" i="13"/>
  <c r="G113" i="13"/>
  <c r="G114" i="13"/>
  <c r="G115" i="13"/>
  <c r="G116" i="13"/>
  <c r="G117" i="13"/>
  <c r="G118" i="13"/>
  <c r="G119" i="13"/>
  <c r="G120" i="13"/>
  <c r="G121" i="13"/>
  <c r="G122" i="13"/>
  <c r="G123" i="13"/>
  <c r="G124" i="13"/>
  <c r="G125" i="13"/>
  <c r="G126" i="13"/>
  <c r="G127" i="13"/>
  <c r="G128" i="13"/>
  <c r="G129" i="13"/>
  <c r="G130" i="13"/>
  <c r="G131" i="13"/>
  <c r="G132" i="13"/>
  <c r="G133" i="13"/>
  <c r="G134" i="13"/>
  <c r="G135" i="13"/>
  <c r="G136" i="13"/>
  <c r="G137" i="13"/>
  <c r="G138" i="13"/>
  <c r="G139"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6" i="13"/>
  <c r="G187" i="13"/>
  <c r="G188" i="13"/>
  <c r="G189" i="13"/>
  <c r="G190" i="13"/>
  <c r="G191" i="13"/>
  <c r="G192" i="13"/>
  <c r="G193" i="13"/>
  <c r="G194" i="13"/>
  <c r="G195" i="13"/>
  <c r="G196" i="13"/>
  <c r="G197" i="13"/>
  <c r="G198" i="13"/>
  <c r="G199" i="13"/>
  <c r="G200" i="13"/>
  <c r="G201" i="13"/>
  <c r="G202" i="13"/>
  <c r="G203" i="13"/>
  <c r="G204" i="13"/>
  <c r="G205" i="13"/>
  <c r="G206" i="13"/>
  <c r="G207" i="13"/>
  <c r="G208" i="13"/>
  <c r="G209" i="13"/>
  <c r="G210" i="13"/>
  <c r="G211" i="13"/>
  <c r="G212" i="13"/>
  <c r="G213" i="13"/>
  <c r="G214" i="13"/>
  <c r="G215" i="13"/>
  <c r="G216" i="13"/>
  <c r="G217" i="13"/>
  <c r="G218" i="13"/>
  <c r="G219" i="13"/>
  <c r="G220" i="13"/>
  <c r="G221" i="13"/>
  <c r="G222" i="13"/>
  <c r="G223" i="13"/>
  <c r="G224" i="13"/>
  <c r="G225" i="13"/>
  <c r="G226" i="13"/>
  <c r="G227" i="13"/>
  <c r="G228" i="13"/>
  <c r="G229" i="13"/>
  <c r="G230" i="13"/>
  <c r="G231" i="13"/>
  <c r="G232" i="13"/>
  <c r="G233" i="13"/>
  <c r="G234" i="13"/>
  <c r="G235" i="13"/>
  <c r="G236" i="13"/>
  <c r="G237" i="13"/>
  <c r="G238" i="13"/>
  <c r="G239" i="13"/>
  <c r="G240" i="13"/>
  <c r="G241" i="13"/>
  <c r="G242" i="13"/>
  <c r="G243" i="13"/>
  <c r="G244" i="13"/>
  <c r="G245" i="13"/>
  <c r="G246" i="13"/>
  <c r="G247" i="13"/>
  <c r="G248" i="13"/>
  <c r="G249" i="13"/>
  <c r="G250" i="13"/>
  <c r="G251" i="13"/>
  <c r="G252" i="13"/>
  <c r="G253" i="13"/>
  <c r="G254" i="13"/>
  <c r="G255" i="13"/>
  <c r="G256" i="13"/>
  <c r="G257" i="13"/>
  <c r="G258" i="13"/>
  <c r="G259" i="13"/>
  <c r="G260" i="13"/>
  <c r="G261" i="13"/>
  <c r="G262" i="13"/>
  <c r="G263" i="13"/>
  <c r="G264" i="13"/>
  <c r="G265" i="13"/>
  <c r="G266" i="13"/>
  <c r="G267" i="13"/>
  <c r="G268" i="13"/>
  <c r="G269" i="13"/>
  <c r="G270" i="13"/>
  <c r="G271" i="13"/>
  <c r="G272" i="13"/>
  <c r="G273" i="13"/>
  <c r="G274" i="13"/>
  <c r="G275" i="13"/>
  <c r="G276" i="13"/>
  <c r="G277" i="13"/>
  <c r="G278" i="13"/>
  <c r="G279" i="13"/>
  <c r="G280" i="13"/>
  <c r="G281" i="13"/>
  <c r="G282" i="13"/>
  <c r="G283" i="13"/>
  <c r="G284" i="13"/>
  <c r="G285" i="13"/>
  <c r="G286" i="13"/>
  <c r="G287" i="13"/>
  <c r="G288" i="13"/>
  <c r="G289" i="13"/>
  <c r="G290" i="13"/>
  <c r="G291" i="13"/>
  <c r="G292" i="13"/>
  <c r="G293" i="13"/>
  <c r="G294" i="13"/>
  <c r="G295" i="13"/>
  <c r="G296" i="13"/>
  <c r="G297" i="13"/>
  <c r="G298" i="13"/>
  <c r="G299" i="13"/>
  <c r="G300" i="13"/>
  <c r="G301" i="13"/>
  <c r="G302" i="13"/>
  <c r="G303" i="13"/>
  <c r="G304" i="13"/>
  <c r="G305" i="13"/>
  <c r="G306" i="13"/>
  <c r="G307" i="13"/>
  <c r="G308" i="13"/>
  <c r="G309" i="13"/>
  <c r="G310" i="13"/>
  <c r="G311" i="13"/>
  <c r="G312" i="13"/>
  <c r="G313" i="13"/>
  <c r="G314" i="13"/>
  <c r="G315" i="13"/>
  <c r="G316" i="13"/>
  <c r="G317" i="13"/>
  <c r="G318" i="13"/>
  <c r="G319" i="13"/>
  <c r="G320" i="13"/>
  <c r="G321" i="13"/>
  <c r="G322" i="13"/>
  <c r="G323" i="13"/>
  <c r="G324" i="13"/>
  <c r="G325" i="13"/>
  <c r="G326" i="13"/>
  <c r="G327" i="13"/>
  <c r="G328" i="13"/>
  <c r="G329" i="13"/>
  <c r="G330" i="13"/>
  <c r="G331" i="13"/>
  <c r="G332" i="13"/>
  <c r="G333" i="13"/>
  <c r="G334" i="13"/>
  <c r="G335" i="13"/>
  <c r="G336" i="13"/>
  <c r="G337" i="13"/>
  <c r="G338" i="13"/>
  <c r="G339" i="13"/>
  <c r="G340" i="13"/>
  <c r="G341" i="13"/>
  <c r="G342" i="13"/>
  <c r="G343" i="13"/>
  <c r="G344" i="13"/>
  <c r="G345" i="13"/>
  <c r="G346" i="13"/>
  <c r="G347" i="13"/>
  <c r="G348" i="13"/>
  <c r="G349" i="13"/>
  <c r="G350"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6" i="13"/>
  <c r="F87" i="13"/>
  <c r="F88" i="13"/>
  <c r="F89" i="13"/>
  <c r="F90" i="13"/>
  <c r="F91" i="13"/>
  <c r="F92" i="13"/>
  <c r="F93" i="13"/>
  <c r="F94" i="13"/>
  <c r="F95" i="13"/>
  <c r="F96" i="13"/>
  <c r="F97" i="13"/>
  <c r="F98" i="13"/>
  <c r="F99" i="13"/>
  <c r="F100" i="13"/>
  <c r="F101" i="13"/>
  <c r="F102" i="13"/>
  <c r="F103" i="13"/>
  <c r="F104" i="13"/>
  <c r="F105" i="13"/>
  <c r="F106" i="13"/>
  <c r="F107" i="13"/>
  <c r="F108" i="13"/>
  <c r="F109" i="13"/>
  <c r="F110" i="13"/>
  <c r="F111" i="13"/>
  <c r="F112" i="13"/>
  <c r="F113" i="13"/>
  <c r="F114" i="13"/>
  <c r="F115" i="13"/>
  <c r="F116" i="13"/>
  <c r="F117" i="13"/>
  <c r="F118" i="13"/>
  <c r="F119" i="13"/>
  <c r="F120" i="13"/>
  <c r="F121" i="13"/>
  <c r="F122" i="13"/>
  <c r="F123" i="13"/>
  <c r="F124" i="13"/>
  <c r="F125" i="13"/>
  <c r="F126" i="13"/>
  <c r="F127" i="13"/>
  <c r="F128" i="13"/>
  <c r="F129" i="13"/>
  <c r="F130" i="13"/>
  <c r="F131" i="13"/>
  <c r="F132" i="13"/>
  <c r="F133" i="13"/>
  <c r="F134" i="13"/>
  <c r="F135" i="13"/>
  <c r="F136" i="13"/>
  <c r="F137" i="13"/>
  <c r="F138" i="13"/>
  <c r="F139" i="13"/>
  <c r="F140" i="13"/>
  <c r="F141" i="13"/>
  <c r="F142" i="13"/>
  <c r="F143" i="13"/>
  <c r="F144" i="13"/>
  <c r="F145" i="13"/>
  <c r="F146" i="13"/>
  <c r="F147" i="13"/>
  <c r="F148" i="13"/>
  <c r="F149" i="13"/>
  <c r="F150"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1" i="13"/>
  <c r="F182" i="13"/>
  <c r="F183" i="13"/>
  <c r="F184" i="13"/>
  <c r="F185" i="13"/>
  <c r="F186" i="13"/>
  <c r="F187" i="13"/>
  <c r="F188" i="13"/>
  <c r="F189" i="13"/>
  <c r="F190" i="13"/>
  <c r="F191" i="13"/>
  <c r="F192" i="13"/>
  <c r="F193" i="13"/>
  <c r="F194" i="13"/>
  <c r="F195" i="13"/>
  <c r="F196" i="13"/>
  <c r="F197" i="13"/>
  <c r="F198" i="13"/>
  <c r="F199" i="13"/>
  <c r="F200" i="13"/>
  <c r="F201" i="13"/>
  <c r="F202" i="13"/>
  <c r="F203" i="13"/>
  <c r="F204" i="13"/>
  <c r="F205" i="13"/>
  <c r="F206" i="13"/>
  <c r="F207" i="13"/>
  <c r="F208" i="13"/>
  <c r="F209" i="13"/>
  <c r="F210" i="13"/>
  <c r="F211" i="13"/>
  <c r="F212" i="13"/>
  <c r="F213" i="13"/>
  <c r="F214" i="13"/>
  <c r="F215" i="13"/>
  <c r="F216" i="13"/>
  <c r="F217" i="13"/>
  <c r="F218" i="13"/>
  <c r="F219" i="13"/>
  <c r="F220" i="13"/>
  <c r="F221" i="13"/>
  <c r="F222" i="13"/>
  <c r="F223" i="13"/>
  <c r="F224" i="13"/>
  <c r="F225" i="13"/>
  <c r="F226" i="13"/>
  <c r="F227" i="13"/>
  <c r="F228" i="13"/>
  <c r="F229" i="13"/>
  <c r="F230" i="13"/>
  <c r="F231" i="13"/>
  <c r="F232" i="13"/>
  <c r="F233" i="13"/>
  <c r="F234" i="13"/>
  <c r="F235" i="13"/>
  <c r="F236" i="13"/>
  <c r="F237" i="13"/>
  <c r="F238" i="13"/>
  <c r="F239" i="13"/>
  <c r="F240" i="13"/>
  <c r="F241" i="13"/>
  <c r="F242" i="13"/>
  <c r="F243" i="13"/>
  <c r="F244" i="13"/>
  <c r="F245" i="13"/>
  <c r="F246" i="13"/>
  <c r="F247" i="13"/>
  <c r="F248" i="13"/>
  <c r="F249" i="13"/>
  <c r="F250" i="13"/>
  <c r="F251" i="13"/>
  <c r="F252" i="13"/>
  <c r="F253" i="13"/>
  <c r="F254" i="13"/>
  <c r="F255" i="13"/>
  <c r="F256" i="13"/>
  <c r="F257" i="13"/>
  <c r="F258" i="13"/>
  <c r="F259" i="13"/>
  <c r="F260" i="13"/>
  <c r="F261" i="13"/>
  <c r="F262" i="13"/>
  <c r="F263" i="13"/>
  <c r="F264" i="13"/>
  <c r="F265" i="13"/>
  <c r="F266" i="13"/>
  <c r="F267" i="13"/>
  <c r="F268" i="13"/>
  <c r="F269" i="13"/>
  <c r="F270" i="13"/>
  <c r="F271" i="13"/>
  <c r="F272" i="13"/>
  <c r="F273" i="13"/>
  <c r="F274" i="13"/>
  <c r="F275" i="13"/>
  <c r="F276" i="13"/>
  <c r="F277" i="13"/>
  <c r="F278" i="13"/>
  <c r="F279" i="13"/>
  <c r="F280" i="13"/>
  <c r="F281" i="13"/>
  <c r="F282" i="13"/>
  <c r="F283" i="13"/>
  <c r="F284" i="13"/>
  <c r="F285" i="13"/>
  <c r="F286" i="13"/>
  <c r="F287" i="13"/>
  <c r="F288" i="13"/>
  <c r="F289" i="13"/>
  <c r="F290" i="13"/>
  <c r="F291" i="13"/>
  <c r="F292" i="13"/>
  <c r="F293" i="13"/>
  <c r="F294" i="13"/>
  <c r="F295" i="13"/>
  <c r="F296" i="13"/>
  <c r="F297" i="13"/>
  <c r="F298" i="13"/>
  <c r="F299" i="13"/>
  <c r="F300" i="13"/>
  <c r="F301" i="13"/>
  <c r="F302" i="13"/>
  <c r="F303" i="13"/>
  <c r="F304" i="13"/>
  <c r="F305" i="13"/>
  <c r="F306" i="13"/>
  <c r="F307" i="13"/>
  <c r="F308" i="13"/>
  <c r="F309" i="13"/>
  <c r="F310" i="13"/>
  <c r="F311" i="13"/>
  <c r="F312" i="13"/>
  <c r="F313" i="13"/>
  <c r="F314" i="13"/>
  <c r="F315" i="13"/>
  <c r="F316" i="13"/>
  <c r="F317" i="13"/>
  <c r="F318" i="13"/>
  <c r="F319" i="13"/>
  <c r="F320" i="13"/>
  <c r="F321" i="13"/>
  <c r="F322" i="13"/>
  <c r="F323" i="13"/>
  <c r="F324" i="13"/>
  <c r="F325" i="13"/>
  <c r="F326" i="13"/>
  <c r="F327" i="13"/>
  <c r="F328" i="13"/>
  <c r="F329" i="13"/>
  <c r="F330" i="13"/>
  <c r="F331" i="13"/>
  <c r="F332" i="13"/>
  <c r="F333" i="13"/>
  <c r="F334" i="13"/>
  <c r="F335" i="13"/>
  <c r="F336" i="13"/>
  <c r="F337" i="13"/>
  <c r="F338" i="13"/>
  <c r="F339" i="13"/>
  <c r="F340" i="13"/>
  <c r="F341" i="13"/>
  <c r="F342" i="13"/>
  <c r="F343" i="13"/>
  <c r="F344" i="13"/>
  <c r="F345" i="13"/>
  <c r="F346" i="13"/>
  <c r="F347" i="13"/>
  <c r="F348" i="13"/>
  <c r="F349" i="13"/>
  <c r="F350" i="13"/>
  <c r="H12" i="4"/>
  <c r="A6" i="37"/>
  <c r="H15" i="4"/>
  <c r="A12" i="37"/>
  <c r="A13" i="37"/>
  <c r="D22" i="4"/>
  <c r="G24" i="4"/>
  <c r="D25" i="4"/>
  <c r="A21" i="37"/>
  <c r="A24" i="37"/>
  <c r="A27" i="37"/>
  <c r="F35" i="4"/>
  <c r="G36" i="4"/>
  <c r="A30" i="37"/>
  <c r="A33" i="37"/>
  <c r="A36" i="37"/>
  <c r="A39" i="37"/>
  <c r="G47" i="4"/>
  <c r="G48" i="4"/>
  <c r="A42" i="37"/>
  <c r="A43" i="37"/>
  <c r="A45" i="37"/>
  <c r="A4" i="37"/>
  <c r="F4" i="37" s="1"/>
  <c r="A10" i="37"/>
  <c r="B10" i="37" s="1"/>
  <c r="C10" i="37" s="1"/>
  <c r="A11" i="37"/>
  <c r="A14" i="37"/>
  <c r="A17" i="37"/>
  <c r="A18" i="37"/>
  <c r="A19" i="37"/>
  <c r="A20" i="37"/>
  <c r="A22" i="37"/>
  <c r="A23" i="37"/>
  <c r="A26" i="37"/>
  <c r="A31" i="37"/>
  <c r="A32" i="37"/>
  <c r="A34" i="37"/>
  <c r="A35" i="37"/>
  <c r="A38" i="37"/>
  <c r="A40" i="37"/>
  <c r="A46" i="37"/>
  <c r="A47" i="37"/>
  <c r="A48" i="37"/>
  <c r="A49" i="37"/>
  <c r="A50" i="37"/>
  <c r="A51" i="37"/>
  <c r="A52" i="37"/>
  <c r="A53" i="37"/>
  <c r="A54" i="37"/>
  <c r="A55" i="37"/>
  <c r="A56" i="37"/>
  <c r="E56" i="37" s="1"/>
  <c r="A57" i="37"/>
  <c r="B57" i="37" s="1"/>
  <c r="A58" i="37"/>
  <c r="A59" i="37"/>
  <c r="A60" i="37"/>
  <c r="A61" i="37"/>
  <c r="A62" i="37"/>
  <c r="A63" i="37"/>
  <c r="A64" i="37"/>
  <c r="A65" i="37"/>
  <c r="A66" i="37"/>
  <c r="A67" i="37"/>
  <c r="A68" i="37"/>
  <c r="B68" i="37" s="1"/>
  <c r="A69" i="37"/>
  <c r="B69" i="37" s="1"/>
  <c r="A70" i="37"/>
  <c r="A71" i="37"/>
  <c r="A72" i="37"/>
  <c r="A73" i="37"/>
  <c r="A74" i="37"/>
  <c r="A75" i="37"/>
  <c r="A76" i="37"/>
  <c r="A77" i="37"/>
  <c r="A78" i="37"/>
  <c r="A79" i="37"/>
  <c r="A80" i="37"/>
  <c r="B80" i="37" s="1"/>
  <c r="A81" i="37"/>
  <c r="A82" i="37"/>
  <c r="A83" i="37"/>
  <c r="A84" i="37"/>
  <c r="A85" i="37"/>
  <c r="A86" i="37"/>
  <c r="A87" i="37"/>
  <c r="A88" i="37"/>
  <c r="A89" i="37"/>
  <c r="A90" i="37"/>
  <c r="A91" i="37"/>
  <c r="A92" i="37"/>
  <c r="B92" i="37" s="1"/>
  <c r="A93" i="37"/>
  <c r="B93" i="37" s="1"/>
  <c r="A94" i="37"/>
  <c r="A95" i="37"/>
  <c r="A96" i="37"/>
  <c r="A97" i="37"/>
  <c r="A98" i="37"/>
  <c r="A99" i="37"/>
  <c r="A100" i="37"/>
  <c r="A101" i="37"/>
  <c r="A102" i="37"/>
  <c r="A103" i="37"/>
  <c r="A104" i="37"/>
  <c r="B104" i="37" s="1"/>
  <c r="A105" i="37"/>
  <c r="A106" i="37"/>
  <c r="A107" i="37"/>
  <c r="A108" i="37"/>
  <c r="A109" i="37"/>
  <c r="A110" i="37"/>
  <c r="A111" i="37"/>
  <c r="A112" i="37"/>
  <c r="A113" i="37"/>
  <c r="A114" i="37"/>
  <c r="A115" i="37"/>
  <c r="A116" i="37"/>
  <c r="B116" i="37" s="1"/>
  <c r="A117" i="37"/>
  <c r="B117" i="37" s="1"/>
  <c r="A118" i="37"/>
  <c r="A119" i="37"/>
  <c r="A120" i="37"/>
  <c r="A121" i="37"/>
  <c r="A122" i="37"/>
  <c r="A123" i="37"/>
  <c r="A124" i="37"/>
  <c r="A125" i="37"/>
  <c r="A126" i="37"/>
  <c r="A127" i="37"/>
  <c r="A128" i="37"/>
  <c r="B128" i="37" s="1"/>
  <c r="A129" i="37"/>
  <c r="A130" i="37"/>
  <c r="A131" i="37"/>
  <c r="A132" i="37"/>
  <c r="A133" i="37"/>
  <c r="A134" i="37"/>
  <c r="A135" i="37"/>
  <c r="A136" i="37"/>
  <c r="A137" i="37"/>
  <c r="A138" i="37"/>
  <c r="A139" i="37"/>
  <c r="A140" i="37"/>
  <c r="A141" i="37"/>
  <c r="A142" i="37"/>
  <c r="A143" i="37"/>
  <c r="A144" i="37"/>
  <c r="A145" i="37"/>
  <c r="A146" i="37"/>
  <c r="A147" i="37"/>
  <c r="A148" i="37"/>
  <c r="A149" i="37"/>
  <c r="A150" i="37"/>
  <c r="A151" i="37"/>
  <c r="A152" i="37"/>
  <c r="A153" i="37"/>
  <c r="A154" i="37"/>
  <c r="A155" i="37"/>
  <c r="A156" i="37"/>
  <c r="A157" i="37"/>
  <c r="A158" i="37"/>
  <c r="A159" i="37"/>
  <c r="A160" i="37"/>
  <c r="A161" i="37"/>
  <c r="A162" i="37"/>
  <c r="A163" i="37"/>
  <c r="A164" i="37"/>
  <c r="A165" i="37"/>
  <c r="A166" i="37"/>
  <c r="A167" i="37"/>
  <c r="A168" i="37"/>
  <c r="A169" i="37"/>
  <c r="A170" i="37"/>
  <c r="A171" i="37"/>
  <c r="A172" i="37"/>
  <c r="A173" i="37"/>
  <c r="A174" i="37"/>
  <c r="A175" i="37"/>
  <c r="A176" i="37"/>
  <c r="A177" i="37"/>
  <c r="A178" i="37"/>
  <c r="A179" i="37"/>
  <c r="A180" i="37"/>
  <c r="A181" i="37"/>
  <c r="A182" i="37"/>
  <c r="A183" i="37"/>
  <c r="A184" i="37"/>
  <c r="A185" i="37"/>
  <c r="A186" i="37"/>
  <c r="A187" i="37"/>
  <c r="A188" i="37"/>
  <c r="A189" i="37"/>
  <c r="A190" i="37"/>
  <c r="A191" i="37"/>
  <c r="A192" i="37"/>
  <c r="A193" i="37"/>
  <c r="A194" i="37"/>
  <c r="A195" i="37"/>
  <c r="A196" i="37"/>
  <c r="A197" i="37"/>
  <c r="A198" i="37"/>
  <c r="A199" i="37"/>
  <c r="A200" i="37"/>
  <c r="G4" i="4"/>
  <c r="D4" i="4"/>
  <c r="F4" i="4"/>
  <c r="I5" i="4"/>
  <c r="J5" i="4"/>
  <c r="K5" i="4"/>
  <c r="G19" i="4"/>
  <c r="G20" i="4"/>
  <c r="G21" i="4"/>
  <c r="G22" i="4"/>
  <c r="G25" i="4"/>
  <c r="G26" i="4"/>
  <c r="G27" i="4"/>
  <c r="G28" i="4"/>
  <c r="G29" i="4"/>
  <c r="G30" i="4"/>
  <c r="G31" i="4"/>
  <c r="G32" i="4"/>
  <c r="G33" i="4"/>
  <c r="G34" i="4"/>
  <c r="G37" i="4"/>
  <c r="G38" i="4"/>
  <c r="G39" i="4"/>
  <c r="G41" i="4"/>
  <c r="G42" i="4"/>
  <c r="G43" i="4"/>
  <c r="G45" i="4"/>
  <c r="G49" i="4"/>
  <c r="G50" i="4"/>
  <c r="G51" i="4"/>
  <c r="G52" i="4"/>
  <c r="F24" i="4"/>
  <c r="F26" i="4"/>
  <c r="H26" i="4"/>
  <c r="F28" i="4"/>
  <c r="H28" i="4"/>
  <c r="F29" i="4"/>
  <c r="H29" i="4"/>
  <c r="F30" i="4"/>
  <c r="H30" i="4"/>
  <c r="F31" i="4"/>
  <c r="F32" i="4"/>
  <c r="H32" i="4"/>
  <c r="H35" i="4"/>
  <c r="F37" i="4"/>
  <c r="H37" i="4"/>
  <c r="F38" i="4"/>
  <c r="H38" i="4"/>
  <c r="F40" i="4"/>
  <c r="H40" i="4"/>
  <c r="F41" i="4"/>
  <c r="H41" i="4"/>
  <c r="F42" i="4"/>
  <c r="H42" i="4"/>
  <c r="F43" i="4"/>
  <c r="H43" i="4"/>
  <c r="F44" i="4"/>
  <c r="H44" i="4"/>
  <c r="F46" i="4"/>
  <c r="F50" i="4"/>
  <c r="H50" i="4"/>
  <c r="F52" i="4"/>
  <c r="H52" i="4"/>
  <c r="D24" i="4"/>
  <c r="D26" i="4"/>
  <c r="D27" i="4"/>
  <c r="D28" i="4"/>
  <c r="D29" i="4"/>
  <c r="D30" i="4"/>
  <c r="D31" i="4"/>
  <c r="D35" i="4"/>
  <c r="D36" i="4"/>
  <c r="D37" i="4"/>
  <c r="D38" i="4"/>
  <c r="D39" i="4"/>
  <c r="D40" i="4"/>
  <c r="D41" i="4"/>
  <c r="D42" i="4"/>
  <c r="D43" i="4"/>
  <c r="D47" i="4"/>
  <c r="D49" i="4"/>
  <c r="D50" i="4"/>
  <c r="D51" i="4"/>
  <c r="D52" i="4"/>
  <c r="H14" i="4"/>
  <c r="H16" i="4"/>
  <c r="H17" i="4"/>
  <c r="H18" i="4"/>
  <c r="H19" i="4"/>
  <c r="H20" i="4"/>
  <c r="H21" i="4"/>
  <c r="H22" i="4"/>
  <c r="H23" i="4"/>
  <c r="H11" i="4"/>
  <c r="H3" i="13"/>
  <c r="G3" i="13"/>
  <c r="F11" i="13"/>
  <c r="F1" i="25"/>
  <c r="D17" i="4"/>
  <c r="D18" i="4"/>
  <c r="D19" i="4"/>
  <c r="D20" i="4"/>
  <c r="D21" i="4"/>
  <c r="D14" i="4"/>
  <c r="D15" i="4"/>
  <c r="D16" i="4"/>
  <c r="D11" i="4"/>
  <c r="F10" i="13"/>
  <c r="F12" i="13"/>
  <c r="F13" i="13"/>
  <c r="F14" i="13"/>
  <c r="A7" i="37"/>
  <c r="A8" i="37"/>
  <c r="A9" i="37"/>
  <c r="F203" i="37" l="1"/>
  <c r="B201" i="37"/>
  <c r="C201" i="37" s="1"/>
  <c r="E203" i="37"/>
  <c r="C308" i="37"/>
  <c r="B203" i="37"/>
  <c r="D272" i="37"/>
  <c r="G204" i="37"/>
  <c r="E202" i="37"/>
  <c r="F204" i="37"/>
  <c r="E345" i="4"/>
  <c r="E333" i="4"/>
  <c r="E297" i="4"/>
  <c r="E285" i="4"/>
  <c r="E273" i="4"/>
  <c r="E261" i="4"/>
  <c r="G201" i="37"/>
  <c r="E339" i="4"/>
  <c r="E291" i="4"/>
  <c r="E279" i="4"/>
  <c r="E255" i="4"/>
  <c r="E243" i="4"/>
  <c r="E231" i="4"/>
  <c r="E219" i="4"/>
  <c r="E207" i="4"/>
  <c r="E195" i="4"/>
  <c r="E183" i="4"/>
  <c r="E171" i="4"/>
  <c r="E331" i="4"/>
  <c r="E307" i="4"/>
  <c r="E295" i="4"/>
  <c r="E271" i="4"/>
  <c r="E259" i="4"/>
  <c r="E247" i="4"/>
  <c r="E235" i="4"/>
  <c r="E211" i="4"/>
  <c r="E342" i="4"/>
  <c r="E330" i="4"/>
  <c r="E306" i="4"/>
  <c r="E294" i="4"/>
  <c r="E282" i="4"/>
  <c r="E270" i="4"/>
  <c r="E246" i="4"/>
  <c r="E346" i="4"/>
  <c r="E310" i="4"/>
  <c r="E286" i="4"/>
  <c r="E274" i="4"/>
  <c r="E262" i="4"/>
  <c r="E250" i="4"/>
  <c r="C348" i="37"/>
  <c r="E340" i="4"/>
  <c r="E328" i="4"/>
  <c r="E316" i="4"/>
  <c r="E304" i="4"/>
  <c r="E292" i="4"/>
  <c r="E268" i="4"/>
  <c r="E256" i="4"/>
  <c r="E232" i="4"/>
  <c r="E220" i="4"/>
  <c r="E208" i="4"/>
  <c r="E196" i="4"/>
  <c r="E184" i="4"/>
  <c r="D304" i="37"/>
  <c r="D264" i="37"/>
  <c r="C275" i="37"/>
  <c r="E349" i="4"/>
  <c r="E313" i="4"/>
  <c r="E301" i="4"/>
  <c r="E277" i="4"/>
  <c r="E265" i="4"/>
  <c r="G190" i="37"/>
  <c r="H190" i="37"/>
  <c r="B190" i="37"/>
  <c r="C190" i="37" s="1"/>
  <c r="E190" i="37"/>
  <c r="F190" i="37"/>
  <c r="B154" i="37"/>
  <c r="C154" i="37" s="1"/>
  <c r="E154" i="37"/>
  <c r="F154" i="37"/>
  <c r="G154" i="37"/>
  <c r="H154" i="37"/>
  <c r="B189" i="37"/>
  <c r="C189" i="37" s="1"/>
  <c r="E189" i="37"/>
  <c r="F189" i="37"/>
  <c r="G189" i="37"/>
  <c r="H189" i="37"/>
  <c r="B177" i="37"/>
  <c r="E177" i="37"/>
  <c r="F177" i="37"/>
  <c r="G177" i="37"/>
  <c r="H177" i="37"/>
  <c r="B165" i="37"/>
  <c r="C165" i="37" s="1"/>
  <c r="E165" i="37"/>
  <c r="F165" i="37"/>
  <c r="G165" i="37"/>
  <c r="H165" i="37"/>
  <c r="B153" i="37"/>
  <c r="C153" i="37" s="1"/>
  <c r="E153" i="37"/>
  <c r="F153" i="37"/>
  <c r="G153" i="37"/>
  <c r="H153" i="37"/>
  <c r="F141" i="37"/>
  <c r="G141" i="37"/>
  <c r="H141" i="37"/>
  <c r="B141" i="37"/>
  <c r="C141" i="37" s="1"/>
  <c r="E141" i="37"/>
  <c r="G197" i="37"/>
  <c r="H197" i="37"/>
  <c r="B197" i="37"/>
  <c r="C197" i="37" s="1"/>
  <c r="E197" i="37"/>
  <c r="F197" i="37"/>
  <c r="H185" i="37"/>
  <c r="B185" i="37"/>
  <c r="C185" i="37" s="1"/>
  <c r="E185" i="37"/>
  <c r="F185" i="37"/>
  <c r="G185" i="37"/>
  <c r="B173" i="37"/>
  <c r="C173" i="37" s="1"/>
  <c r="E173" i="37"/>
  <c r="F173" i="37"/>
  <c r="G173" i="37"/>
  <c r="H173" i="37"/>
  <c r="B161" i="37"/>
  <c r="C161" i="37" s="1"/>
  <c r="E161" i="37"/>
  <c r="F161" i="37"/>
  <c r="G161" i="37"/>
  <c r="H161" i="37"/>
  <c r="B149" i="37"/>
  <c r="C149" i="37" s="1"/>
  <c r="E149" i="37"/>
  <c r="F149" i="37"/>
  <c r="G149" i="37"/>
  <c r="H149" i="37"/>
  <c r="B137" i="37"/>
  <c r="C137" i="37" s="1"/>
  <c r="E137" i="37"/>
  <c r="F137" i="37"/>
  <c r="G137" i="37"/>
  <c r="H137" i="37"/>
  <c r="E347" i="4"/>
  <c r="M347" i="4" s="1"/>
  <c r="E335" i="4"/>
  <c r="E311" i="4"/>
  <c r="M311" i="4" s="1"/>
  <c r="E299" i="4"/>
  <c r="E275" i="4"/>
  <c r="B196" i="37"/>
  <c r="E196" i="37"/>
  <c r="F196" i="37"/>
  <c r="G196" i="37"/>
  <c r="H196" i="37"/>
  <c r="B184" i="37"/>
  <c r="D184" i="37" s="1"/>
  <c r="E184" i="37"/>
  <c r="F184" i="37"/>
  <c r="G184" i="37"/>
  <c r="H184" i="37"/>
  <c r="B172" i="37"/>
  <c r="D172" i="37" s="1"/>
  <c r="E172" i="37"/>
  <c r="F172" i="37"/>
  <c r="G172" i="37"/>
  <c r="H172" i="37"/>
  <c r="B160" i="37"/>
  <c r="E160" i="37"/>
  <c r="F160" i="37"/>
  <c r="G160" i="37"/>
  <c r="H160" i="37"/>
  <c r="E148" i="37"/>
  <c r="F148" i="37"/>
  <c r="G148" i="37"/>
  <c r="H148" i="37"/>
  <c r="B148" i="37"/>
  <c r="G136" i="37"/>
  <c r="H136" i="37"/>
  <c r="B136" i="37"/>
  <c r="C136" i="37" s="1"/>
  <c r="E136" i="37"/>
  <c r="F136" i="37"/>
  <c r="L347" i="4"/>
  <c r="P347" i="4" s="1"/>
  <c r="L338" i="4"/>
  <c r="P338" i="4" s="1"/>
  <c r="L329" i="4"/>
  <c r="P329" i="4" s="1"/>
  <c r="L323" i="4"/>
  <c r="L314" i="4"/>
  <c r="P314" i="4" s="1"/>
  <c r="L311" i="4"/>
  <c r="P311" i="4" s="1"/>
  <c r="L308" i="4"/>
  <c r="P308" i="4" s="1"/>
  <c r="L305" i="4"/>
  <c r="L302" i="4"/>
  <c r="L299" i="4"/>
  <c r="P299" i="4" s="1"/>
  <c r="L293" i="4"/>
  <c r="L290" i="4"/>
  <c r="L275" i="4"/>
  <c r="P275" i="4" s="1"/>
  <c r="L272" i="4"/>
  <c r="L269" i="4"/>
  <c r="L266" i="4"/>
  <c r="L263" i="4"/>
  <c r="L257" i="4"/>
  <c r="P257" i="4" s="1"/>
  <c r="L254" i="4"/>
  <c r="P254" i="4" s="1"/>
  <c r="L251" i="4"/>
  <c r="L239" i="4"/>
  <c r="P239" i="4" s="1"/>
  <c r="L236" i="4"/>
  <c r="L233" i="4"/>
  <c r="P233" i="4" s="1"/>
  <c r="L230" i="4"/>
  <c r="P230" i="4" s="1"/>
  <c r="L227" i="4"/>
  <c r="L224" i="4"/>
  <c r="L218" i="4"/>
  <c r="P218" i="4" s="1"/>
  <c r="L215" i="4"/>
  <c r="L212" i="4"/>
  <c r="P212" i="4" s="1"/>
  <c r="L206" i="4"/>
  <c r="P206" i="4" s="1"/>
  <c r="L203" i="4"/>
  <c r="P203" i="4" s="1"/>
  <c r="L200" i="4"/>
  <c r="L194" i="4"/>
  <c r="L191" i="4"/>
  <c r="P191" i="4" s="1"/>
  <c r="L188" i="4"/>
  <c r="L182" i="4"/>
  <c r="P182" i="4" s="1"/>
  <c r="L179" i="4"/>
  <c r="P179" i="4" s="1"/>
  <c r="L176" i="4"/>
  <c r="P176" i="4" s="1"/>
  <c r="L170" i="4"/>
  <c r="P170" i="4" s="1"/>
  <c r="L167" i="4"/>
  <c r="L164" i="4"/>
  <c r="L158" i="4"/>
  <c r="L155" i="4"/>
  <c r="P155" i="4" s="1"/>
  <c r="L152" i="4"/>
  <c r="L146" i="4"/>
  <c r="P146" i="4" s="1"/>
  <c r="L143" i="4"/>
  <c r="D312" i="37"/>
  <c r="B166" i="37"/>
  <c r="C166" i="37" s="1"/>
  <c r="E166" i="37"/>
  <c r="F166" i="37"/>
  <c r="G166" i="37"/>
  <c r="H166" i="37"/>
  <c r="G178" i="37"/>
  <c r="H178" i="37"/>
  <c r="B178" i="37"/>
  <c r="C178" i="37" s="1"/>
  <c r="E178" i="37"/>
  <c r="F178" i="37"/>
  <c r="B142" i="37"/>
  <c r="C142" i="37" s="1"/>
  <c r="E142" i="37"/>
  <c r="F142" i="37"/>
  <c r="G142" i="37"/>
  <c r="H142" i="37"/>
  <c r="B193" i="37"/>
  <c r="C193" i="37" s="1"/>
  <c r="E193" i="37"/>
  <c r="F193" i="37"/>
  <c r="G193" i="37"/>
  <c r="H193" i="37"/>
  <c r="E169" i="37"/>
  <c r="F169" i="37"/>
  <c r="G169" i="37"/>
  <c r="H169" i="37"/>
  <c r="B169" i="37"/>
  <c r="C169" i="37" s="1"/>
  <c r="B145" i="37"/>
  <c r="C145" i="37" s="1"/>
  <c r="E145" i="37"/>
  <c r="F145" i="37"/>
  <c r="G145" i="37"/>
  <c r="H145" i="37"/>
  <c r="B192" i="37"/>
  <c r="D192" i="37" s="1"/>
  <c r="E192" i="37"/>
  <c r="F192" i="37"/>
  <c r="G192" i="37"/>
  <c r="H192" i="37"/>
  <c r="B180" i="37"/>
  <c r="D180" i="37" s="1"/>
  <c r="E180" i="37"/>
  <c r="F180" i="37"/>
  <c r="G180" i="37"/>
  <c r="H180" i="37"/>
  <c r="B168" i="37"/>
  <c r="E168" i="37"/>
  <c r="F168" i="37"/>
  <c r="G168" i="37"/>
  <c r="H168" i="37"/>
  <c r="B156" i="37"/>
  <c r="E156" i="37"/>
  <c r="F156" i="37"/>
  <c r="G156" i="37"/>
  <c r="H156" i="37"/>
  <c r="B144" i="37"/>
  <c r="C144" i="37" s="1"/>
  <c r="E144" i="37"/>
  <c r="F144" i="37"/>
  <c r="G144" i="37"/>
  <c r="H144" i="37"/>
  <c r="L346" i="4"/>
  <c r="L343" i="4"/>
  <c r="L340" i="4"/>
  <c r="L337" i="4"/>
  <c r="P337" i="4" s="1"/>
  <c r="L334" i="4"/>
  <c r="L331" i="4"/>
  <c r="P331" i="4" s="1"/>
  <c r="L322" i="4"/>
  <c r="L316" i="4"/>
  <c r="P316" i="4" s="1"/>
  <c r="L313" i="4"/>
  <c r="L310" i="4"/>
  <c r="L304" i="4"/>
  <c r="L298" i="4"/>
  <c r="L295" i="4"/>
  <c r="L289" i="4"/>
  <c r="L286" i="4"/>
  <c r="L283" i="4"/>
  <c r="L280" i="4"/>
  <c r="L274" i="4"/>
  <c r="M274" i="4" s="1"/>
  <c r="L271" i="4"/>
  <c r="L265" i="4"/>
  <c r="P265" i="4" s="1"/>
  <c r="L262" i="4"/>
  <c r="L256" i="4"/>
  <c r="L253" i="4"/>
  <c r="L250" i="4"/>
  <c r="L244" i="4"/>
  <c r="L238" i="4"/>
  <c r="L235" i="4"/>
  <c r="L232" i="4"/>
  <c r="P232" i="4" s="1"/>
  <c r="L229" i="4"/>
  <c r="L226" i="4"/>
  <c r="P226" i="4" s="1"/>
  <c r="L223" i="4"/>
  <c r="L220" i="4"/>
  <c r="P220" i="4" s="1"/>
  <c r="L217" i="4"/>
  <c r="L214" i="4"/>
  <c r="L211" i="4"/>
  <c r="L208" i="4"/>
  <c r="L205" i="4"/>
  <c r="L202" i="4"/>
  <c r="L199" i="4"/>
  <c r="L196" i="4"/>
  <c r="M196" i="4" s="1"/>
  <c r="L193" i="4"/>
  <c r="L190" i="4"/>
  <c r="L187" i="4"/>
  <c r="L184" i="4"/>
  <c r="M184" i="4" s="1"/>
  <c r="L181" i="4"/>
  <c r="L178" i="4"/>
  <c r="L175" i="4"/>
  <c r="L172" i="4"/>
  <c r="L169" i="4"/>
  <c r="L166" i="4"/>
  <c r="L163" i="4"/>
  <c r="L160" i="4"/>
  <c r="P160" i="4" s="1"/>
  <c r="L157" i="4"/>
  <c r="L154" i="4"/>
  <c r="P154" i="4" s="1"/>
  <c r="L151" i="4"/>
  <c r="L148" i="4"/>
  <c r="L145" i="4"/>
  <c r="L142" i="4"/>
  <c r="B198" i="37"/>
  <c r="C198" i="37" s="1"/>
  <c r="E198" i="37"/>
  <c r="F198" i="37"/>
  <c r="G198" i="37"/>
  <c r="H198" i="37"/>
  <c r="B186" i="37"/>
  <c r="C186" i="37" s="1"/>
  <c r="E186" i="37"/>
  <c r="F186" i="37"/>
  <c r="G186" i="37"/>
  <c r="H186" i="37"/>
  <c r="B174" i="37"/>
  <c r="C174" i="37" s="1"/>
  <c r="E174" i="37"/>
  <c r="F174" i="37"/>
  <c r="G174" i="37"/>
  <c r="H174" i="37"/>
  <c r="E162" i="37"/>
  <c r="F162" i="37"/>
  <c r="G162" i="37"/>
  <c r="H162" i="37"/>
  <c r="B162" i="37"/>
  <c r="C162" i="37" s="1"/>
  <c r="G150" i="37"/>
  <c r="H150" i="37"/>
  <c r="B150" i="37"/>
  <c r="C150" i="37" s="1"/>
  <c r="E150" i="37"/>
  <c r="F150" i="37"/>
  <c r="B138" i="37"/>
  <c r="C138" i="37" s="1"/>
  <c r="E138" i="37"/>
  <c r="F138" i="37"/>
  <c r="G138" i="37"/>
  <c r="H138" i="37"/>
  <c r="F195" i="37"/>
  <c r="G195" i="37"/>
  <c r="H195" i="37"/>
  <c r="B195" i="37"/>
  <c r="D195" i="37" s="1"/>
  <c r="E195" i="37"/>
  <c r="F183" i="37"/>
  <c r="G183" i="37"/>
  <c r="H183" i="37"/>
  <c r="B183" i="37"/>
  <c r="E183" i="37"/>
  <c r="G171" i="37"/>
  <c r="H171" i="37"/>
  <c r="B171" i="37"/>
  <c r="D171" i="37" s="1"/>
  <c r="E171" i="37"/>
  <c r="F171" i="37"/>
  <c r="B159" i="37"/>
  <c r="D159" i="37" s="1"/>
  <c r="E159" i="37"/>
  <c r="F159" i="37"/>
  <c r="G159" i="37"/>
  <c r="H159" i="37"/>
  <c r="B147" i="37"/>
  <c r="D147" i="37" s="1"/>
  <c r="E147" i="37"/>
  <c r="F147" i="37"/>
  <c r="G147" i="37"/>
  <c r="H147" i="37"/>
  <c r="B135" i="37"/>
  <c r="D135" i="37" s="1"/>
  <c r="E135" i="37"/>
  <c r="F135" i="37"/>
  <c r="G135" i="37"/>
  <c r="H135" i="37"/>
  <c r="B194" i="37"/>
  <c r="C194" i="37" s="1"/>
  <c r="E194" i="37"/>
  <c r="F194" i="37"/>
  <c r="G194" i="37"/>
  <c r="H194" i="37"/>
  <c r="B182" i="37"/>
  <c r="C182" i="37" s="1"/>
  <c r="E182" i="37"/>
  <c r="F182" i="37"/>
  <c r="G182" i="37"/>
  <c r="H182" i="37"/>
  <c r="B170" i="37"/>
  <c r="C170" i="37" s="1"/>
  <c r="E170" i="37"/>
  <c r="F170" i="37"/>
  <c r="G170" i="37"/>
  <c r="H170" i="37"/>
  <c r="B158" i="37"/>
  <c r="C158" i="37" s="1"/>
  <c r="E158" i="37"/>
  <c r="F158" i="37"/>
  <c r="G158" i="37"/>
  <c r="H158" i="37"/>
  <c r="E146" i="37"/>
  <c r="F146" i="37"/>
  <c r="G146" i="37"/>
  <c r="H146" i="37"/>
  <c r="B146" i="37"/>
  <c r="C146" i="37" s="1"/>
  <c r="E134" i="37"/>
  <c r="F134" i="37"/>
  <c r="G134" i="37"/>
  <c r="H134" i="37"/>
  <c r="B134" i="37"/>
  <c r="C134" i="37" s="1"/>
  <c r="E320" i="4"/>
  <c r="E308" i="4"/>
  <c r="M308" i="4" s="1"/>
  <c r="E284" i="4"/>
  <c r="E272" i="4"/>
  <c r="M272" i="4" s="1"/>
  <c r="E260" i="4"/>
  <c r="E236" i="4"/>
  <c r="E224" i="4"/>
  <c r="M224" i="4" s="1"/>
  <c r="E212" i="4"/>
  <c r="M212" i="4" s="1"/>
  <c r="E200" i="4"/>
  <c r="E188" i="4"/>
  <c r="E176" i="4"/>
  <c r="E152" i="4"/>
  <c r="M152" i="4" s="1"/>
  <c r="B181" i="37"/>
  <c r="C181" i="37" s="1"/>
  <c r="E181" i="37"/>
  <c r="F181" i="37"/>
  <c r="G181" i="37"/>
  <c r="H181" i="37"/>
  <c r="G157" i="37"/>
  <c r="H157" i="37"/>
  <c r="B157" i="37"/>
  <c r="C157" i="37" s="1"/>
  <c r="E157" i="37"/>
  <c r="F157" i="37"/>
  <c r="B191" i="37"/>
  <c r="C191" i="37" s="1"/>
  <c r="E191" i="37"/>
  <c r="F191" i="37"/>
  <c r="G191" i="37"/>
  <c r="H191" i="37"/>
  <c r="B179" i="37"/>
  <c r="C179" i="37" s="1"/>
  <c r="E179" i="37"/>
  <c r="F179" i="37"/>
  <c r="G179" i="37"/>
  <c r="H179" i="37"/>
  <c r="B167" i="37"/>
  <c r="C167" i="37" s="1"/>
  <c r="E167" i="37"/>
  <c r="F167" i="37"/>
  <c r="G167" i="37"/>
  <c r="H167" i="37"/>
  <c r="F155" i="37"/>
  <c r="G155" i="37"/>
  <c r="H155" i="37"/>
  <c r="B155" i="37"/>
  <c r="C155" i="37" s="1"/>
  <c r="E155" i="37"/>
  <c r="H143" i="37"/>
  <c r="B143" i="37"/>
  <c r="C143" i="37" s="1"/>
  <c r="E143" i="37"/>
  <c r="F143" i="37"/>
  <c r="G143" i="37"/>
  <c r="E329" i="4"/>
  <c r="M329" i="4" s="1"/>
  <c r="E317" i="4"/>
  <c r="E281" i="4"/>
  <c r="E257" i="4"/>
  <c r="M257" i="4" s="1"/>
  <c r="E338" i="4"/>
  <c r="M338" i="4" s="1"/>
  <c r="E326" i="4"/>
  <c r="E302" i="4"/>
  <c r="M302" i="4" s="1"/>
  <c r="E290" i="4"/>
  <c r="M290" i="4" s="1"/>
  <c r="B200" i="37"/>
  <c r="E200" i="37"/>
  <c r="F200" i="37"/>
  <c r="G200" i="37"/>
  <c r="H200" i="37"/>
  <c r="E188" i="37"/>
  <c r="F188" i="37"/>
  <c r="G188" i="37"/>
  <c r="H188" i="37"/>
  <c r="B188" i="37"/>
  <c r="D188" i="37" s="1"/>
  <c r="E176" i="37"/>
  <c r="F176" i="37"/>
  <c r="G176" i="37"/>
  <c r="H176" i="37"/>
  <c r="B176" i="37"/>
  <c r="D176" i="37" s="1"/>
  <c r="G164" i="37"/>
  <c r="H164" i="37"/>
  <c r="B164" i="37"/>
  <c r="D164" i="37" s="1"/>
  <c r="E164" i="37"/>
  <c r="F164" i="37"/>
  <c r="B152" i="37"/>
  <c r="C152" i="37" s="1"/>
  <c r="E152" i="37"/>
  <c r="F152" i="37"/>
  <c r="G152" i="37"/>
  <c r="H152" i="37"/>
  <c r="B140" i="37"/>
  <c r="C140" i="37" s="1"/>
  <c r="E140" i="37"/>
  <c r="F140" i="37"/>
  <c r="G140" i="37"/>
  <c r="H140" i="37"/>
  <c r="B199" i="37"/>
  <c r="D199" i="37" s="1"/>
  <c r="E199" i="37"/>
  <c r="F199" i="37"/>
  <c r="G199" i="37"/>
  <c r="H199" i="37"/>
  <c r="B187" i="37"/>
  <c r="D187" i="37" s="1"/>
  <c r="E187" i="37"/>
  <c r="F187" i="37"/>
  <c r="G187" i="37"/>
  <c r="H187" i="37"/>
  <c r="B175" i="37"/>
  <c r="E175" i="37"/>
  <c r="F175" i="37"/>
  <c r="G175" i="37"/>
  <c r="H175" i="37"/>
  <c r="B163" i="37"/>
  <c r="C163" i="37" s="1"/>
  <c r="E163" i="37"/>
  <c r="F163" i="37"/>
  <c r="G163" i="37"/>
  <c r="H163" i="37"/>
  <c r="B151" i="37"/>
  <c r="D151" i="37" s="1"/>
  <c r="E151" i="37"/>
  <c r="F151" i="37"/>
  <c r="G151" i="37"/>
  <c r="H151" i="37"/>
  <c r="B139" i="37"/>
  <c r="D139" i="37" s="1"/>
  <c r="E139" i="37"/>
  <c r="F139" i="37"/>
  <c r="G139" i="37"/>
  <c r="H139" i="37"/>
  <c r="C211" i="37"/>
  <c r="C267" i="37"/>
  <c r="E278" i="4"/>
  <c r="E266" i="4"/>
  <c r="E254" i="4"/>
  <c r="M254" i="4" s="1"/>
  <c r="E242" i="4"/>
  <c r="E230" i="4"/>
  <c r="M230" i="4" s="1"/>
  <c r="E218" i="4"/>
  <c r="M218" i="4" s="1"/>
  <c r="L348" i="4"/>
  <c r="P348" i="4" s="1"/>
  <c r="L345" i="4"/>
  <c r="P345" i="4" s="1"/>
  <c r="L342" i="4"/>
  <c r="L339" i="4"/>
  <c r="L336" i="4"/>
  <c r="L330" i="4"/>
  <c r="L327" i="4"/>
  <c r="L324" i="4"/>
  <c r="L321" i="4"/>
  <c r="P321" i="4" s="1"/>
  <c r="L318" i="4"/>
  <c r="P318" i="4" s="1"/>
  <c r="L315" i="4"/>
  <c r="P315" i="4" s="1"/>
  <c r="L306" i="4"/>
  <c r="L297" i="4"/>
  <c r="M297" i="4" s="1"/>
  <c r="L294" i="4"/>
  <c r="P294" i="4" s="1"/>
  <c r="L291" i="4"/>
  <c r="L285" i="4"/>
  <c r="P285" i="4" s="1"/>
  <c r="L282" i="4"/>
  <c r="M282" i="4" s="1"/>
  <c r="L279" i="4"/>
  <c r="P279" i="4" s="1"/>
  <c r="L276" i="4"/>
  <c r="L273" i="4"/>
  <c r="L264" i="4"/>
  <c r="L258" i="4"/>
  <c r="P258" i="4" s="1"/>
  <c r="L246" i="4"/>
  <c r="M246" i="4" s="1"/>
  <c r="L243" i="4"/>
  <c r="L240" i="4"/>
  <c r="P240" i="4" s="1"/>
  <c r="L237" i="4"/>
  <c r="P237" i="4" s="1"/>
  <c r="L231" i="4"/>
  <c r="L228" i="4"/>
  <c r="L225" i="4"/>
  <c r="P225" i="4" s="1"/>
  <c r="L219" i="4"/>
  <c r="P219" i="4" s="1"/>
  <c r="L216" i="4"/>
  <c r="L213" i="4"/>
  <c r="L207" i="4"/>
  <c r="L204" i="4"/>
  <c r="P204" i="4" s="1"/>
  <c r="L201" i="4"/>
  <c r="P201" i="4" s="1"/>
  <c r="L195" i="4"/>
  <c r="L192" i="4"/>
  <c r="L189" i="4"/>
  <c r="P189" i="4" s="1"/>
  <c r="L183" i="4"/>
  <c r="L180" i="4"/>
  <c r="L177" i="4"/>
  <c r="P177" i="4" s="1"/>
  <c r="L171" i="4"/>
  <c r="L168" i="4"/>
  <c r="L165" i="4"/>
  <c r="L159" i="4"/>
  <c r="P159" i="4" s="1"/>
  <c r="L156" i="4"/>
  <c r="P156" i="4" s="1"/>
  <c r="L153" i="4"/>
  <c r="P153" i="4" s="1"/>
  <c r="L147" i="4"/>
  <c r="L141" i="4"/>
  <c r="P141" i="4" s="1"/>
  <c r="C243" i="37"/>
  <c r="C224" i="37"/>
  <c r="N343" i="13"/>
  <c r="N331" i="13"/>
  <c r="N319" i="13"/>
  <c r="N307" i="13"/>
  <c r="N295" i="13"/>
  <c r="N283" i="13"/>
  <c r="N271" i="13"/>
  <c r="N259" i="13"/>
  <c r="N247" i="13"/>
  <c r="N235" i="13"/>
  <c r="N223" i="13"/>
  <c r="N211" i="13"/>
  <c r="N199" i="13"/>
  <c r="N187" i="13"/>
  <c r="N175" i="13"/>
  <c r="N163" i="13"/>
  <c r="N151" i="13"/>
  <c r="N139" i="13"/>
  <c r="B140" i="4" s="1"/>
  <c r="E140" i="4" s="1"/>
  <c r="N127" i="13"/>
  <c r="N115" i="13"/>
  <c r="B116" i="4" s="1"/>
  <c r="N103" i="13"/>
  <c r="N91" i="13"/>
  <c r="N79" i="13"/>
  <c r="N67" i="13"/>
  <c r="N55" i="13"/>
  <c r="N43" i="13"/>
  <c r="N31" i="13"/>
  <c r="N19" i="13"/>
  <c r="N342" i="13"/>
  <c r="N330" i="13"/>
  <c r="N318" i="13"/>
  <c r="N306" i="13"/>
  <c r="N294" i="13"/>
  <c r="N282" i="13"/>
  <c r="N270" i="13"/>
  <c r="N258" i="13"/>
  <c r="N246" i="13"/>
  <c r="N234" i="13"/>
  <c r="N222" i="13"/>
  <c r="N210" i="13"/>
  <c r="N198" i="13"/>
  <c r="N186" i="13"/>
  <c r="N174" i="13"/>
  <c r="N162" i="13"/>
  <c r="N150" i="13"/>
  <c r="N138" i="13"/>
  <c r="N126" i="13"/>
  <c r="N114" i="13"/>
  <c r="N102" i="13"/>
  <c r="N90" i="13"/>
  <c r="N78" i="13"/>
  <c r="B79" i="4" s="1"/>
  <c r="E79" i="4" s="1"/>
  <c r="N66" i="13"/>
  <c r="B67" i="4" s="1"/>
  <c r="N54" i="13"/>
  <c r="N42" i="13"/>
  <c r="N30" i="13"/>
  <c r="N18" i="13"/>
  <c r="N329" i="13"/>
  <c r="N317" i="13"/>
  <c r="N305" i="13"/>
  <c r="N293" i="13"/>
  <c r="N281" i="13"/>
  <c r="N269" i="13"/>
  <c r="N257" i="13"/>
  <c r="N245" i="13"/>
  <c r="N233" i="13"/>
  <c r="N221" i="13"/>
  <c r="N209" i="13"/>
  <c r="N197" i="13"/>
  <c r="N185" i="13"/>
  <c r="N173" i="13"/>
  <c r="N161" i="13"/>
  <c r="N149" i="13"/>
  <c r="N137" i="13"/>
  <c r="B138" i="4" s="1"/>
  <c r="E138" i="4" s="1"/>
  <c r="N125" i="13"/>
  <c r="B126" i="4" s="1"/>
  <c r="E126" i="4" s="1"/>
  <c r="N113" i="13"/>
  <c r="N101" i="13"/>
  <c r="N89" i="13"/>
  <c r="N77" i="13"/>
  <c r="N65" i="13"/>
  <c r="B66" i="4" s="1"/>
  <c r="N53" i="13"/>
  <c r="N41" i="13"/>
  <c r="N29" i="13"/>
  <c r="N17" i="13"/>
  <c r="N340" i="13"/>
  <c r="N328" i="13"/>
  <c r="N316" i="13"/>
  <c r="N304" i="13"/>
  <c r="N292" i="13"/>
  <c r="N280" i="13"/>
  <c r="N268" i="13"/>
  <c r="N256" i="13"/>
  <c r="N244" i="13"/>
  <c r="N232" i="13"/>
  <c r="N220" i="13"/>
  <c r="N208" i="13"/>
  <c r="N196" i="13"/>
  <c r="N184" i="13"/>
  <c r="N172" i="13"/>
  <c r="N160" i="13"/>
  <c r="N148" i="13"/>
  <c r="N136" i="13"/>
  <c r="B137" i="4" s="1"/>
  <c r="E137" i="4" s="1"/>
  <c r="N124" i="13"/>
  <c r="N112" i="13"/>
  <c r="B113" i="4" s="1"/>
  <c r="N100" i="13"/>
  <c r="N88" i="13"/>
  <c r="N76" i="13"/>
  <c r="N64" i="13"/>
  <c r="N52" i="13"/>
  <c r="N40" i="13"/>
  <c r="N28" i="13"/>
  <c r="N16" i="13"/>
  <c r="N339" i="13"/>
  <c r="N327" i="13"/>
  <c r="N315" i="13"/>
  <c r="N303" i="13"/>
  <c r="N291" i="13"/>
  <c r="N279" i="13"/>
  <c r="N267" i="13"/>
  <c r="N255" i="13"/>
  <c r="N243" i="13"/>
  <c r="N231" i="13"/>
  <c r="N219" i="13"/>
  <c r="N207" i="13"/>
  <c r="N195" i="13"/>
  <c r="N183" i="13"/>
  <c r="N171" i="13"/>
  <c r="N159" i="13"/>
  <c r="N147" i="13"/>
  <c r="N135" i="13"/>
  <c r="N123" i="13"/>
  <c r="N111" i="13"/>
  <c r="N99" i="13"/>
  <c r="N87" i="13"/>
  <c r="N75" i="13"/>
  <c r="B76" i="4" s="1"/>
  <c r="E76" i="4" s="1"/>
  <c r="N63" i="13"/>
  <c r="N51" i="13"/>
  <c r="N39" i="13"/>
  <c r="N27" i="13"/>
  <c r="N350" i="13"/>
  <c r="N338" i="13"/>
  <c r="N326" i="13"/>
  <c r="N314" i="13"/>
  <c r="N302" i="13"/>
  <c r="N290" i="13"/>
  <c r="N278" i="13"/>
  <c r="N266" i="13"/>
  <c r="N254" i="13"/>
  <c r="N242" i="13"/>
  <c r="N230" i="13"/>
  <c r="N218" i="13"/>
  <c r="N206" i="13"/>
  <c r="N194" i="13"/>
  <c r="N182" i="13"/>
  <c r="N170" i="13"/>
  <c r="N158" i="13"/>
  <c r="N146" i="13"/>
  <c r="N134" i="13"/>
  <c r="B135" i="4" s="1"/>
  <c r="E135" i="4" s="1"/>
  <c r="N122" i="13"/>
  <c r="N110" i="13"/>
  <c r="N98" i="13"/>
  <c r="N86" i="13"/>
  <c r="B87" i="4" s="1"/>
  <c r="E87" i="4" s="1"/>
  <c r="N74" i="13"/>
  <c r="B75" i="4" s="1"/>
  <c r="E75" i="4" s="1"/>
  <c r="N62" i="13"/>
  <c r="N50" i="13"/>
  <c r="N38" i="13"/>
  <c r="N26" i="13"/>
  <c r="N349" i="13"/>
  <c r="N337" i="13"/>
  <c r="N325" i="13"/>
  <c r="N313" i="13"/>
  <c r="N301" i="13"/>
  <c r="N289" i="13"/>
  <c r="N277" i="13"/>
  <c r="N265" i="13"/>
  <c r="N253" i="13"/>
  <c r="N241" i="13"/>
  <c r="N229" i="13"/>
  <c r="N217" i="13"/>
  <c r="N205" i="13"/>
  <c r="N193" i="13"/>
  <c r="N181" i="13"/>
  <c r="N169" i="13"/>
  <c r="N157" i="13"/>
  <c r="N145" i="13"/>
  <c r="N133" i="13"/>
  <c r="B134" i="4" s="1"/>
  <c r="E134" i="4" s="1"/>
  <c r="N121" i="13"/>
  <c r="N109" i="13"/>
  <c r="N97" i="13"/>
  <c r="N85" i="13"/>
  <c r="N73" i="13"/>
  <c r="N61" i="13"/>
  <c r="N49" i="13"/>
  <c r="N37" i="13"/>
  <c r="N25" i="13"/>
  <c r="N348" i="13"/>
  <c r="N336" i="13"/>
  <c r="N324" i="13"/>
  <c r="N312" i="13"/>
  <c r="N300" i="13"/>
  <c r="N288" i="13"/>
  <c r="N276" i="13"/>
  <c r="N264" i="13"/>
  <c r="N252" i="13"/>
  <c r="N240" i="13"/>
  <c r="N228" i="13"/>
  <c r="N216" i="13"/>
  <c r="N204" i="13"/>
  <c r="N192" i="13"/>
  <c r="N180" i="13"/>
  <c r="N168" i="13"/>
  <c r="N156" i="13"/>
  <c r="N144" i="13"/>
  <c r="N132" i="13"/>
  <c r="N120" i="13"/>
  <c r="N108" i="13"/>
  <c r="N96" i="13"/>
  <c r="N84" i="13"/>
  <c r="N72" i="13"/>
  <c r="N60" i="13"/>
  <c r="N48" i="13"/>
  <c r="N36" i="13"/>
  <c r="N24" i="13"/>
  <c r="N347" i="13"/>
  <c r="N335" i="13"/>
  <c r="N323" i="13"/>
  <c r="N311" i="13"/>
  <c r="N299" i="13"/>
  <c r="N287" i="13"/>
  <c r="N275" i="13"/>
  <c r="N263" i="13"/>
  <c r="N251" i="13"/>
  <c r="N239" i="13"/>
  <c r="N227" i="13"/>
  <c r="N215" i="13"/>
  <c r="N203" i="13"/>
  <c r="N191" i="13"/>
  <c r="N179" i="13"/>
  <c r="N167" i="13"/>
  <c r="N155" i="13"/>
  <c r="N143" i="13"/>
  <c r="N131" i="13"/>
  <c r="N119" i="13"/>
  <c r="N107" i="13"/>
  <c r="N95" i="13"/>
  <c r="N83" i="13"/>
  <c r="N71" i="13"/>
  <c r="N59" i="13"/>
  <c r="N47" i="13"/>
  <c r="N35" i="13"/>
  <c r="N23" i="13"/>
  <c r="N346" i="13"/>
  <c r="N334" i="13"/>
  <c r="N322" i="13"/>
  <c r="N310" i="13"/>
  <c r="N298" i="13"/>
  <c r="N286" i="13"/>
  <c r="N274" i="13"/>
  <c r="N262" i="13"/>
  <c r="N250" i="13"/>
  <c r="N238" i="13"/>
  <c r="N226" i="13"/>
  <c r="N214" i="13"/>
  <c r="N202" i="13"/>
  <c r="N190" i="13"/>
  <c r="N178" i="13"/>
  <c r="N166" i="13"/>
  <c r="N154" i="13"/>
  <c r="N142" i="13"/>
  <c r="N130" i="13"/>
  <c r="B131" i="4" s="1"/>
  <c r="E131" i="4" s="1"/>
  <c r="N118" i="13"/>
  <c r="B119" i="4" s="1"/>
  <c r="N106" i="13"/>
  <c r="B107" i="4" s="1"/>
  <c r="N94" i="13"/>
  <c r="N82" i="13"/>
  <c r="N70" i="13"/>
  <c r="N58" i="13"/>
  <c r="N46" i="13"/>
  <c r="N34" i="13"/>
  <c r="N22" i="13"/>
  <c r="N345" i="13"/>
  <c r="N333" i="13"/>
  <c r="N321" i="13"/>
  <c r="N309" i="13"/>
  <c r="N297" i="13"/>
  <c r="N285" i="13"/>
  <c r="N273" i="13"/>
  <c r="N261" i="13"/>
  <c r="N249" i="13"/>
  <c r="N237" i="13"/>
  <c r="N225" i="13"/>
  <c r="N213" i="13"/>
  <c r="N201" i="13"/>
  <c r="N189" i="13"/>
  <c r="N177" i="13"/>
  <c r="N165" i="13"/>
  <c r="N153" i="13"/>
  <c r="N141" i="13"/>
  <c r="N129" i="13"/>
  <c r="N117" i="13"/>
  <c r="N105" i="13"/>
  <c r="N93" i="13"/>
  <c r="N81" i="13"/>
  <c r="B82" i="4" s="1"/>
  <c r="N69" i="13"/>
  <c r="N57" i="13"/>
  <c r="N45" i="13"/>
  <c r="N33" i="13"/>
  <c r="N21" i="13"/>
  <c r="B22" i="4" s="1"/>
  <c r="N344" i="13"/>
  <c r="N332" i="13"/>
  <c r="N320" i="13"/>
  <c r="N308" i="13"/>
  <c r="N296" i="13"/>
  <c r="N284" i="13"/>
  <c r="N272" i="13"/>
  <c r="N260" i="13"/>
  <c r="N248" i="13"/>
  <c r="N236" i="13"/>
  <c r="N224" i="13"/>
  <c r="N212" i="13"/>
  <c r="N200" i="13"/>
  <c r="N188" i="13"/>
  <c r="N176" i="13"/>
  <c r="N164" i="13"/>
  <c r="N152" i="13"/>
  <c r="N140" i="13"/>
  <c r="N128" i="13"/>
  <c r="N116" i="13"/>
  <c r="B117" i="4" s="1"/>
  <c r="E117" i="4" s="1"/>
  <c r="N104" i="13"/>
  <c r="N92" i="13"/>
  <c r="N80" i="13"/>
  <c r="B81" i="4" s="1"/>
  <c r="E81" i="4" s="1"/>
  <c r="N68" i="13"/>
  <c r="N56" i="13"/>
  <c r="N44" i="13"/>
  <c r="N32" i="13"/>
  <c r="N20" i="13"/>
  <c r="D236" i="37"/>
  <c r="B120" i="4"/>
  <c r="E120" i="4" s="1"/>
  <c r="B105" i="4"/>
  <c r="E105" i="4" s="1"/>
  <c r="B93" i="4"/>
  <c r="C220" i="37"/>
  <c r="C292" i="37"/>
  <c r="D201" i="37"/>
  <c r="C139" i="37"/>
  <c r="D296" i="37"/>
  <c r="C180" i="37"/>
  <c r="P346" i="4"/>
  <c r="P343" i="4"/>
  <c r="P340" i="4"/>
  <c r="D333" i="37"/>
  <c r="C212" i="37"/>
  <c r="B92" i="4"/>
  <c r="B80" i="4"/>
  <c r="B68" i="4"/>
  <c r="E172" i="4"/>
  <c r="E160" i="4"/>
  <c r="M160" i="4" s="1"/>
  <c r="E148" i="4"/>
  <c r="M148" i="4" s="1"/>
  <c r="D316" i="37"/>
  <c r="D260" i="37"/>
  <c r="D253" i="37"/>
  <c r="C184" i="37"/>
  <c r="E147" i="4"/>
  <c r="M147" i="4" s="1"/>
  <c r="C291" i="37"/>
  <c r="C284" i="37"/>
  <c r="D268" i="37"/>
  <c r="P306" i="4"/>
  <c r="P264" i="4"/>
  <c r="P192" i="4"/>
  <c r="C241" i="37"/>
  <c r="C232" i="37"/>
  <c r="L245" i="4"/>
  <c r="P245" i="4" s="1"/>
  <c r="M235" i="4"/>
  <c r="B118" i="4"/>
  <c r="B106" i="4"/>
  <c r="B94" i="4"/>
  <c r="B89" i="4"/>
  <c r="B77" i="4"/>
  <c r="C247" i="37"/>
  <c r="D225" i="37"/>
  <c r="B69" i="4"/>
  <c r="B65" i="4"/>
  <c r="E65" i="4" s="1"/>
  <c r="C344" i="37"/>
  <c r="C285" i="37"/>
  <c r="C283" i="37"/>
  <c r="C276" i="37"/>
  <c r="C255" i="37"/>
  <c r="C240" i="37"/>
  <c r="D205" i="37"/>
  <c r="C289" i="37"/>
  <c r="C287" i="37"/>
  <c r="C207" i="37"/>
  <c r="D173" i="37"/>
  <c r="D144" i="37"/>
  <c r="C259" i="37"/>
  <c r="E187" i="4"/>
  <c r="M187" i="4" s="1"/>
  <c r="E175" i="4"/>
  <c r="M175" i="4" s="1"/>
  <c r="E151" i="4"/>
  <c r="M151" i="4" s="1"/>
  <c r="C271" i="37"/>
  <c r="D228" i="37"/>
  <c r="D252" i="37"/>
  <c r="D208" i="37"/>
  <c r="P304" i="4"/>
  <c r="P283" i="4"/>
  <c r="P280" i="4"/>
  <c r="P274" i="4"/>
  <c r="P271" i="4"/>
  <c r="P262" i="4"/>
  <c r="P256" i="4"/>
  <c r="P211" i="4"/>
  <c r="P202" i="4"/>
  <c r="P199" i="4"/>
  <c r="P190" i="4"/>
  <c r="P187" i="4"/>
  <c r="P184" i="4"/>
  <c r="P175" i="4"/>
  <c r="P172" i="4"/>
  <c r="P142" i="4"/>
  <c r="C331" i="37"/>
  <c r="D288" i="37"/>
  <c r="C172" i="37"/>
  <c r="D136" i="37"/>
  <c r="L270" i="4"/>
  <c r="P270" i="4" s="1"/>
  <c r="L252" i="4"/>
  <c r="P252" i="4" s="1"/>
  <c r="L335" i="4"/>
  <c r="P335" i="4" s="1"/>
  <c r="M200" i="4"/>
  <c r="M188" i="4"/>
  <c r="L161" i="4"/>
  <c r="P161" i="4" s="1"/>
  <c r="L247" i="4"/>
  <c r="P188" i="4"/>
  <c r="P152" i="4"/>
  <c r="G42" i="37"/>
  <c r="H42" i="37"/>
  <c r="B42" i="37"/>
  <c r="C42" i="37" s="1"/>
  <c r="E42" i="37"/>
  <c r="F42" i="37"/>
  <c r="B30" i="37"/>
  <c r="C30" i="37" s="1"/>
  <c r="E30" i="37"/>
  <c r="F30" i="37"/>
  <c r="G30" i="37"/>
  <c r="H30" i="37"/>
  <c r="G127" i="37"/>
  <c r="H127" i="37"/>
  <c r="B127" i="37"/>
  <c r="E127" i="37"/>
  <c r="F127" i="37"/>
  <c r="G115" i="37"/>
  <c r="H115" i="37"/>
  <c r="B115" i="37"/>
  <c r="E115" i="37"/>
  <c r="F115" i="37"/>
  <c r="G103" i="37"/>
  <c r="H103" i="37"/>
  <c r="B103" i="37"/>
  <c r="E103" i="37"/>
  <c r="F103" i="37"/>
  <c r="G91" i="37"/>
  <c r="H91" i="37"/>
  <c r="B91" i="37"/>
  <c r="E91" i="37"/>
  <c r="F91" i="37"/>
  <c r="G79" i="37"/>
  <c r="H79" i="37"/>
  <c r="B79" i="37"/>
  <c r="E79" i="37"/>
  <c r="F79" i="37"/>
  <c r="G67" i="37"/>
  <c r="H67" i="37"/>
  <c r="B67" i="37"/>
  <c r="C67" i="37" s="1"/>
  <c r="E67" i="37"/>
  <c r="F67" i="37"/>
  <c r="B55" i="37"/>
  <c r="C55" i="37" s="1"/>
  <c r="G55" i="37"/>
  <c r="H55" i="37"/>
  <c r="E55" i="37"/>
  <c r="F55" i="37"/>
  <c r="E40" i="37"/>
  <c r="F40" i="37"/>
  <c r="G40" i="37"/>
  <c r="H40" i="37"/>
  <c r="B40" i="37"/>
  <c r="B19" i="37"/>
  <c r="C19" i="37" s="1"/>
  <c r="E19" i="37"/>
  <c r="F19" i="37"/>
  <c r="G19" i="37"/>
  <c r="H19" i="37"/>
  <c r="B124" i="37"/>
  <c r="E124" i="37"/>
  <c r="F124" i="37"/>
  <c r="G124" i="37"/>
  <c r="H124" i="37"/>
  <c r="B112" i="37"/>
  <c r="E112" i="37"/>
  <c r="F112" i="37"/>
  <c r="G112" i="37"/>
  <c r="H112" i="37"/>
  <c r="B100" i="37"/>
  <c r="E100" i="37"/>
  <c r="F100" i="37"/>
  <c r="G100" i="37"/>
  <c r="H100" i="37"/>
  <c r="B88" i="37"/>
  <c r="E88" i="37"/>
  <c r="F88" i="37"/>
  <c r="G88" i="37"/>
  <c r="H88" i="37"/>
  <c r="B76" i="37"/>
  <c r="E76" i="37"/>
  <c r="F76" i="37"/>
  <c r="G76" i="37"/>
  <c r="H76" i="37"/>
  <c r="B64" i="37"/>
  <c r="C64" i="37" s="1"/>
  <c r="E64" i="37"/>
  <c r="F64" i="37"/>
  <c r="G64" i="37"/>
  <c r="H64" i="37"/>
  <c r="B52" i="37"/>
  <c r="C52" i="37" s="1"/>
  <c r="E52" i="37"/>
  <c r="F52" i="37"/>
  <c r="G52" i="37"/>
  <c r="H52" i="37"/>
  <c r="B34" i="37"/>
  <c r="C34" i="37" s="1"/>
  <c r="E34" i="37"/>
  <c r="F34" i="37"/>
  <c r="G34" i="37"/>
  <c r="H34" i="37"/>
  <c r="A15" i="37"/>
  <c r="F45" i="4"/>
  <c r="H45" i="4"/>
  <c r="D45" i="4"/>
  <c r="F33" i="4"/>
  <c r="H33" i="4"/>
  <c r="D33" i="4"/>
  <c r="F125" i="37"/>
  <c r="G125" i="37"/>
  <c r="H125" i="37"/>
  <c r="B125" i="37"/>
  <c r="E125" i="37"/>
  <c r="F113" i="37"/>
  <c r="G113" i="37"/>
  <c r="H113" i="37"/>
  <c r="B113" i="37"/>
  <c r="E113" i="37"/>
  <c r="F101" i="37"/>
  <c r="G101" i="37"/>
  <c r="H101" i="37"/>
  <c r="B101" i="37"/>
  <c r="E101" i="37"/>
  <c r="F89" i="37"/>
  <c r="G89" i="37"/>
  <c r="H89" i="37"/>
  <c r="B89" i="37"/>
  <c r="E89" i="37"/>
  <c r="F77" i="37"/>
  <c r="G77" i="37"/>
  <c r="H77" i="37"/>
  <c r="B77" i="37"/>
  <c r="E77" i="37"/>
  <c r="E65" i="37"/>
  <c r="F65" i="37"/>
  <c r="G65" i="37"/>
  <c r="H65" i="37"/>
  <c r="B65" i="37"/>
  <c r="B53" i="37"/>
  <c r="C53" i="37" s="1"/>
  <c r="E53" i="37"/>
  <c r="F53" i="37"/>
  <c r="G53" i="37"/>
  <c r="H53" i="37"/>
  <c r="B35" i="37"/>
  <c r="C35" i="37" s="1"/>
  <c r="E35" i="37"/>
  <c r="F35" i="37"/>
  <c r="G35" i="37"/>
  <c r="H35" i="37"/>
  <c r="E17" i="37"/>
  <c r="F17" i="37"/>
  <c r="G17" i="37"/>
  <c r="H17" i="37"/>
  <c r="B17" i="37"/>
  <c r="C17" i="37" s="1"/>
  <c r="B39" i="37"/>
  <c r="D39" i="37" s="1"/>
  <c r="H39" i="37"/>
  <c r="E39" i="37"/>
  <c r="F39" i="37"/>
  <c r="G39" i="37"/>
  <c r="E27" i="37"/>
  <c r="F27" i="37"/>
  <c r="G27" i="37"/>
  <c r="H27" i="37"/>
  <c r="B27" i="37"/>
  <c r="D27" i="37" s="1"/>
  <c r="G46" i="4"/>
  <c r="L46" i="4" s="1"/>
  <c r="G123" i="37"/>
  <c r="H123" i="37"/>
  <c r="B123" i="37"/>
  <c r="D123" i="37" s="1"/>
  <c r="E123" i="37"/>
  <c r="F123" i="37"/>
  <c r="G111" i="37"/>
  <c r="H111" i="37"/>
  <c r="E111" i="37"/>
  <c r="F111" i="37"/>
  <c r="B111" i="37"/>
  <c r="D111" i="37" s="1"/>
  <c r="G99" i="37"/>
  <c r="H99" i="37"/>
  <c r="B99" i="37"/>
  <c r="D99" i="37" s="1"/>
  <c r="E99" i="37"/>
  <c r="F99" i="37"/>
  <c r="G87" i="37"/>
  <c r="H87" i="37"/>
  <c r="E87" i="37"/>
  <c r="F87" i="37"/>
  <c r="B87" i="37"/>
  <c r="D87" i="37" s="1"/>
  <c r="G75" i="37"/>
  <c r="H75" i="37"/>
  <c r="B75" i="37"/>
  <c r="D75" i="37" s="1"/>
  <c r="E75" i="37"/>
  <c r="F75" i="37"/>
  <c r="B63" i="37"/>
  <c r="D63" i="37" s="1"/>
  <c r="E63" i="37"/>
  <c r="F63" i="37"/>
  <c r="G63" i="37"/>
  <c r="H63" i="37"/>
  <c r="H51" i="37"/>
  <c r="E51" i="37"/>
  <c r="F51" i="37"/>
  <c r="G51" i="37"/>
  <c r="B51" i="37"/>
  <c r="D51" i="37" s="1"/>
  <c r="B32" i="37"/>
  <c r="E32" i="37"/>
  <c r="F32" i="37"/>
  <c r="G32" i="37"/>
  <c r="H32" i="37"/>
  <c r="B14" i="37"/>
  <c r="C14" i="37" s="1"/>
  <c r="E14" i="37"/>
  <c r="F14" i="37"/>
  <c r="G14" i="37"/>
  <c r="H14" i="37"/>
  <c r="A37" i="37"/>
  <c r="D44" i="4"/>
  <c r="A25" i="37"/>
  <c r="D32" i="4"/>
  <c r="G13" i="37"/>
  <c r="H13" i="37"/>
  <c r="E13" i="37"/>
  <c r="F13" i="37"/>
  <c r="B13" i="37"/>
  <c r="B108" i="4"/>
  <c r="E108" i="4" s="1"/>
  <c r="B122" i="37"/>
  <c r="C122" i="37" s="1"/>
  <c r="E122" i="37"/>
  <c r="F122" i="37"/>
  <c r="G122" i="37"/>
  <c r="H122" i="37"/>
  <c r="B110" i="37"/>
  <c r="C110" i="37" s="1"/>
  <c r="E110" i="37"/>
  <c r="F110" i="37"/>
  <c r="G110" i="37"/>
  <c r="H110" i="37"/>
  <c r="B98" i="37"/>
  <c r="C98" i="37" s="1"/>
  <c r="E98" i="37"/>
  <c r="F98" i="37"/>
  <c r="G98" i="37"/>
  <c r="H98" i="37"/>
  <c r="B86" i="37"/>
  <c r="C86" i="37" s="1"/>
  <c r="E86" i="37"/>
  <c r="F86" i="37"/>
  <c r="G86" i="37"/>
  <c r="H86" i="37"/>
  <c r="B74" i="37"/>
  <c r="C74" i="37" s="1"/>
  <c r="E74" i="37"/>
  <c r="F74" i="37"/>
  <c r="G74" i="37"/>
  <c r="H74" i="37"/>
  <c r="G62" i="37"/>
  <c r="H62" i="37"/>
  <c r="B62" i="37"/>
  <c r="C62" i="37" s="1"/>
  <c r="E62" i="37"/>
  <c r="F62" i="37"/>
  <c r="B50" i="37"/>
  <c r="C50" i="37" s="1"/>
  <c r="E50" i="37"/>
  <c r="F50" i="37"/>
  <c r="G50" i="37"/>
  <c r="H50" i="37"/>
  <c r="B31" i="37"/>
  <c r="C31" i="37" s="1"/>
  <c r="E31" i="37"/>
  <c r="F31" i="37"/>
  <c r="G31" i="37"/>
  <c r="H31" i="37"/>
  <c r="G11" i="37"/>
  <c r="H11" i="37"/>
  <c r="B11" i="37"/>
  <c r="C11" i="37" s="1"/>
  <c r="E11" i="37"/>
  <c r="F11" i="37"/>
  <c r="E36" i="37"/>
  <c r="F36" i="37"/>
  <c r="G36" i="37"/>
  <c r="H36" i="37"/>
  <c r="B36" i="37"/>
  <c r="F24" i="37"/>
  <c r="G24" i="37"/>
  <c r="H24" i="37"/>
  <c r="B24" i="37"/>
  <c r="C24" i="37" s="1"/>
  <c r="E24" i="37"/>
  <c r="B12" i="37"/>
  <c r="C12" i="37" s="1"/>
  <c r="E12" i="37"/>
  <c r="F12" i="37"/>
  <c r="G12" i="37"/>
  <c r="H12" i="37"/>
  <c r="B95" i="4"/>
  <c r="D48" i="4"/>
  <c r="D34" i="4"/>
  <c r="F36" i="4"/>
  <c r="H48" i="4"/>
  <c r="H34" i="4"/>
  <c r="L34" i="4" s="1"/>
  <c r="G44" i="4"/>
  <c r="L44" i="4" s="1"/>
  <c r="E133" i="37"/>
  <c r="F133" i="37"/>
  <c r="G133" i="37"/>
  <c r="H133" i="37"/>
  <c r="B133" i="37"/>
  <c r="E121" i="37"/>
  <c r="F121" i="37"/>
  <c r="G121" i="37"/>
  <c r="H121" i="37"/>
  <c r="B121" i="37"/>
  <c r="E109" i="37"/>
  <c r="F109" i="37"/>
  <c r="G109" i="37"/>
  <c r="H109" i="37"/>
  <c r="B109" i="37"/>
  <c r="E97" i="37"/>
  <c r="F97" i="37"/>
  <c r="G97" i="37"/>
  <c r="H97" i="37"/>
  <c r="B97" i="37"/>
  <c r="E85" i="37"/>
  <c r="F85" i="37"/>
  <c r="G85" i="37"/>
  <c r="H85" i="37"/>
  <c r="B85" i="37"/>
  <c r="E73" i="37"/>
  <c r="F73" i="37"/>
  <c r="G73" i="37"/>
  <c r="H73" i="37"/>
  <c r="B73" i="37"/>
  <c r="B61" i="37"/>
  <c r="E61" i="37"/>
  <c r="F61" i="37"/>
  <c r="G61" i="37"/>
  <c r="H61" i="37"/>
  <c r="F49" i="37"/>
  <c r="G49" i="37"/>
  <c r="H49" i="37"/>
  <c r="B49" i="37"/>
  <c r="C49" i="37" s="1"/>
  <c r="E49" i="37"/>
  <c r="F48" i="4"/>
  <c r="F34" i="4"/>
  <c r="B132" i="37"/>
  <c r="E132" i="37"/>
  <c r="F132" i="37"/>
  <c r="G132" i="37"/>
  <c r="H132" i="37"/>
  <c r="B120" i="37"/>
  <c r="E120" i="37"/>
  <c r="F120" i="37"/>
  <c r="G120" i="37"/>
  <c r="H120" i="37"/>
  <c r="B108" i="37"/>
  <c r="E108" i="37"/>
  <c r="F108" i="37"/>
  <c r="G108" i="37"/>
  <c r="H108" i="37"/>
  <c r="B96" i="37"/>
  <c r="E96" i="37"/>
  <c r="F96" i="37"/>
  <c r="G96" i="37"/>
  <c r="H96" i="37"/>
  <c r="B84" i="37"/>
  <c r="E84" i="37"/>
  <c r="F84" i="37"/>
  <c r="G84" i="37"/>
  <c r="H84" i="37"/>
  <c r="B72" i="37"/>
  <c r="E72" i="37"/>
  <c r="F72" i="37"/>
  <c r="G72" i="37"/>
  <c r="H72" i="37"/>
  <c r="B60" i="37"/>
  <c r="C60" i="37" s="1"/>
  <c r="E60" i="37"/>
  <c r="F60" i="37"/>
  <c r="G60" i="37"/>
  <c r="H60" i="37"/>
  <c r="B48" i="37"/>
  <c r="C48" i="37" s="1"/>
  <c r="E48" i="37"/>
  <c r="F48" i="37"/>
  <c r="G48" i="37"/>
  <c r="H48" i="37"/>
  <c r="A29" i="37"/>
  <c r="H36" i="4"/>
  <c r="G131" i="37"/>
  <c r="H131" i="37"/>
  <c r="B131" i="37"/>
  <c r="C131" i="37" s="1"/>
  <c r="E131" i="37"/>
  <c r="F131" i="37"/>
  <c r="G119" i="37"/>
  <c r="H119" i="37"/>
  <c r="B119" i="37"/>
  <c r="C119" i="37" s="1"/>
  <c r="E119" i="37"/>
  <c r="F119" i="37"/>
  <c r="G107" i="37"/>
  <c r="H107" i="37"/>
  <c r="B107" i="37"/>
  <c r="C107" i="37" s="1"/>
  <c r="E107" i="37"/>
  <c r="F107" i="37"/>
  <c r="G95" i="37"/>
  <c r="H95" i="37"/>
  <c r="B95" i="37"/>
  <c r="C95" i="37" s="1"/>
  <c r="E95" i="37"/>
  <c r="F95" i="37"/>
  <c r="G83" i="37"/>
  <c r="H83" i="37"/>
  <c r="B83" i="37"/>
  <c r="C83" i="37" s="1"/>
  <c r="E83" i="37"/>
  <c r="F83" i="37"/>
  <c r="G71" i="37"/>
  <c r="H71" i="37"/>
  <c r="B71" i="37"/>
  <c r="C71" i="37" s="1"/>
  <c r="E71" i="37"/>
  <c r="F71" i="37"/>
  <c r="B59" i="37"/>
  <c r="C59" i="37" s="1"/>
  <c r="E59" i="37"/>
  <c r="F59" i="37"/>
  <c r="G59" i="37"/>
  <c r="H59" i="37"/>
  <c r="B47" i="37"/>
  <c r="C47" i="37" s="1"/>
  <c r="E47" i="37"/>
  <c r="F47" i="37"/>
  <c r="G47" i="37"/>
  <c r="H47" i="37"/>
  <c r="B26" i="37"/>
  <c r="C26" i="37" s="1"/>
  <c r="E26" i="37"/>
  <c r="F26" i="37"/>
  <c r="G26" i="37"/>
  <c r="H26" i="37"/>
  <c r="B45" i="37"/>
  <c r="E45" i="37"/>
  <c r="F45" i="37"/>
  <c r="G45" i="37"/>
  <c r="H45" i="37"/>
  <c r="B33" i="37"/>
  <c r="E33" i="37"/>
  <c r="F33" i="37"/>
  <c r="G33" i="37"/>
  <c r="H33" i="37"/>
  <c r="B21" i="37"/>
  <c r="E21" i="37"/>
  <c r="F21" i="37"/>
  <c r="G21" i="37"/>
  <c r="H21" i="37"/>
  <c r="H49" i="4"/>
  <c r="H47" i="4"/>
  <c r="L47" i="4" s="1"/>
  <c r="B130" i="37"/>
  <c r="C130" i="37" s="1"/>
  <c r="E130" i="37"/>
  <c r="F130" i="37"/>
  <c r="G130" i="37"/>
  <c r="H130" i="37"/>
  <c r="B118" i="37"/>
  <c r="C118" i="37" s="1"/>
  <c r="F118" i="37"/>
  <c r="G118" i="37"/>
  <c r="H118" i="37"/>
  <c r="E118" i="37"/>
  <c r="B106" i="37"/>
  <c r="C106" i="37" s="1"/>
  <c r="E106" i="37"/>
  <c r="F106" i="37"/>
  <c r="G106" i="37"/>
  <c r="H106" i="37"/>
  <c r="B94" i="37"/>
  <c r="C94" i="37" s="1"/>
  <c r="F94" i="37"/>
  <c r="G94" i="37"/>
  <c r="H94" i="37"/>
  <c r="E94" i="37"/>
  <c r="B82" i="37"/>
  <c r="C82" i="37" s="1"/>
  <c r="E82" i="37"/>
  <c r="F82" i="37"/>
  <c r="G82" i="37"/>
  <c r="H82" i="37"/>
  <c r="B70" i="37"/>
  <c r="C70" i="37" s="1"/>
  <c r="F70" i="37"/>
  <c r="G70" i="37"/>
  <c r="H70" i="37"/>
  <c r="E70" i="37"/>
  <c r="G58" i="37"/>
  <c r="H58" i="37"/>
  <c r="B58" i="37"/>
  <c r="C58" i="37" s="1"/>
  <c r="E58" i="37"/>
  <c r="F58" i="37"/>
  <c r="H46" i="37"/>
  <c r="B46" i="37"/>
  <c r="C46" i="37" s="1"/>
  <c r="E46" i="37"/>
  <c r="F46" i="37"/>
  <c r="G46" i="37"/>
  <c r="B23" i="37"/>
  <c r="C23" i="37" s="1"/>
  <c r="E23" i="37"/>
  <c r="F23" i="37"/>
  <c r="G23" i="37"/>
  <c r="H23" i="37"/>
  <c r="F51" i="4"/>
  <c r="L51" i="4" s="1"/>
  <c r="A44" i="37"/>
  <c r="H51" i="4"/>
  <c r="F39" i="4"/>
  <c r="L39" i="4" s="1"/>
  <c r="H39" i="4"/>
  <c r="F27" i="4"/>
  <c r="H27" i="4"/>
  <c r="B115" i="4"/>
  <c r="F2" i="13"/>
  <c r="D46" i="4"/>
  <c r="F49" i="4"/>
  <c r="E9" i="37"/>
  <c r="F9" i="37"/>
  <c r="G9" i="37"/>
  <c r="H9" i="37"/>
  <c r="B9" i="37"/>
  <c r="D13" i="4"/>
  <c r="B8" i="37"/>
  <c r="C8" i="37" s="1"/>
  <c r="E8" i="37"/>
  <c r="F8" i="37"/>
  <c r="G8" i="37"/>
  <c r="H8" i="37"/>
  <c r="D12" i="4"/>
  <c r="H25" i="4"/>
  <c r="B7" i="37"/>
  <c r="C7" i="37" s="1"/>
  <c r="E7" i="37"/>
  <c r="F7" i="37"/>
  <c r="G7" i="37"/>
  <c r="H7" i="37"/>
  <c r="H13" i="4"/>
  <c r="F47" i="4"/>
  <c r="F25" i="4"/>
  <c r="A5" i="37"/>
  <c r="H46" i="4"/>
  <c r="H31" i="4"/>
  <c r="H24" i="4"/>
  <c r="G40" i="4"/>
  <c r="C117" i="37"/>
  <c r="D117" i="37"/>
  <c r="C93" i="37"/>
  <c r="D93" i="37"/>
  <c r="C69" i="37"/>
  <c r="D69" i="37"/>
  <c r="G22" i="37"/>
  <c r="H22" i="37"/>
  <c r="B22" i="37"/>
  <c r="C22" i="37" s="1"/>
  <c r="E22" i="37"/>
  <c r="F22" i="37"/>
  <c r="B43" i="37"/>
  <c r="C43" i="37" s="1"/>
  <c r="E43" i="37"/>
  <c r="F43" i="37"/>
  <c r="H43" i="37"/>
  <c r="G43" i="37"/>
  <c r="A41" i="37"/>
  <c r="F20" i="37"/>
  <c r="G20" i="37"/>
  <c r="H20" i="37"/>
  <c r="E20" i="37"/>
  <c r="B20" i="37"/>
  <c r="B6" i="37"/>
  <c r="C6" i="37" s="1"/>
  <c r="E6" i="37"/>
  <c r="F6" i="37"/>
  <c r="G6" i="37"/>
  <c r="H6" i="37"/>
  <c r="B101" i="4"/>
  <c r="B88" i="4"/>
  <c r="B126" i="37"/>
  <c r="C126" i="37" s="1"/>
  <c r="E126" i="37"/>
  <c r="F126" i="37"/>
  <c r="G126" i="37"/>
  <c r="H126" i="37"/>
  <c r="B114" i="37"/>
  <c r="C114" i="37" s="1"/>
  <c r="E114" i="37"/>
  <c r="F114" i="37"/>
  <c r="G114" i="37"/>
  <c r="H114" i="37"/>
  <c r="B102" i="37"/>
  <c r="C102" i="37" s="1"/>
  <c r="E102" i="37"/>
  <c r="F102" i="37"/>
  <c r="G102" i="37"/>
  <c r="H102" i="37"/>
  <c r="B90" i="37"/>
  <c r="C90" i="37" s="1"/>
  <c r="E90" i="37"/>
  <c r="F90" i="37"/>
  <c r="G90" i="37"/>
  <c r="H90" i="37"/>
  <c r="B78" i="37"/>
  <c r="C78" i="37" s="1"/>
  <c r="E78" i="37"/>
  <c r="F78" i="37"/>
  <c r="G78" i="37"/>
  <c r="H78" i="37"/>
  <c r="B66" i="37"/>
  <c r="C66" i="37" s="1"/>
  <c r="H66" i="37"/>
  <c r="E66" i="37"/>
  <c r="F66" i="37"/>
  <c r="G66" i="37"/>
  <c r="E54" i="37"/>
  <c r="F54" i="37"/>
  <c r="G54" i="37"/>
  <c r="H54" i="37"/>
  <c r="B54" i="37"/>
  <c r="C54" i="37" s="1"/>
  <c r="E38" i="37"/>
  <c r="F38" i="37"/>
  <c r="G38" i="37"/>
  <c r="H38" i="37"/>
  <c r="B38" i="37"/>
  <c r="C38" i="37" s="1"/>
  <c r="F18" i="37"/>
  <c r="G18" i="37"/>
  <c r="H18" i="37"/>
  <c r="B18" i="37"/>
  <c r="C18" i="37" s="1"/>
  <c r="E18" i="37"/>
  <c r="G35" i="4"/>
  <c r="L35" i="4" s="1"/>
  <c r="A28" i="37"/>
  <c r="A16" i="37"/>
  <c r="G23" i="4"/>
  <c r="D23" i="4"/>
  <c r="B128" i="4"/>
  <c r="E128" i="4" s="1"/>
  <c r="B104" i="4"/>
  <c r="L287" i="4"/>
  <c r="P287" i="4" s="1"/>
  <c r="L281" i="4"/>
  <c r="G139" i="4"/>
  <c r="G136" i="4"/>
  <c r="G133" i="4"/>
  <c r="H130" i="4"/>
  <c r="H127" i="4"/>
  <c r="H124" i="4"/>
  <c r="H121" i="4"/>
  <c r="F118" i="4"/>
  <c r="G114" i="4"/>
  <c r="D111" i="4"/>
  <c r="G106" i="4"/>
  <c r="G102" i="4"/>
  <c r="F97" i="4"/>
  <c r="F93" i="4"/>
  <c r="D88" i="4"/>
  <c r="G82" i="4"/>
  <c r="F78" i="4"/>
  <c r="H72" i="4"/>
  <c r="G67" i="4"/>
  <c r="H57" i="4"/>
  <c r="F128" i="37"/>
  <c r="F104" i="37"/>
  <c r="F80" i="37"/>
  <c r="B139" i="4"/>
  <c r="B127" i="4"/>
  <c r="E127" i="4" s="1"/>
  <c r="B103" i="4"/>
  <c r="B91" i="4"/>
  <c r="B114" i="4"/>
  <c r="D60" i="4"/>
  <c r="F60" i="4"/>
  <c r="L307" i="4"/>
  <c r="M307" i="4" s="1"/>
  <c r="L278" i="4"/>
  <c r="P278" i="4" s="1"/>
  <c r="E197" i="4"/>
  <c r="F139" i="4"/>
  <c r="F136" i="4"/>
  <c r="F133" i="4"/>
  <c r="G130" i="4"/>
  <c r="G127" i="4"/>
  <c r="G124" i="4"/>
  <c r="G121" i="4"/>
  <c r="D118" i="4"/>
  <c r="F114" i="4"/>
  <c r="F106" i="4"/>
  <c r="F102" i="4"/>
  <c r="D93" i="4"/>
  <c r="H87" i="4"/>
  <c r="F82" i="4"/>
  <c r="H76" i="4"/>
  <c r="G72" i="4"/>
  <c r="F67" i="4"/>
  <c r="H61" i="4"/>
  <c r="E128" i="37"/>
  <c r="E104" i="37"/>
  <c r="E80" i="37"/>
  <c r="B102" i="4"/>
  <c r="B90" i="4"/>
  <c r="E90" i="4" s="1"/>
  <c r="B78" i="4"/>
  <c r="E78" i="4" s="1"/>
  <c r="F71" i="4"/>
  <c r="G71" i="4"/>
  <c r="H71" i="4"/>
  <c r="F59" i="4"/>
  <c r="G59" i="4"/>
  <c r="H59" i="4"/>
  <c r="D116" i="4"/>
  <c r="F116" i="4"/>
  <c r="D104" i="4"/>
  <c r="F104" i="4"/>
  <c r="G104" i="4"/>
  <c r="D92" i="4"/>
  <c r="F92" i="4"/>
  <c r="G92" i="4"/>
  <c r="H92" i="4"/>
  <c r="D80" i="4"/>
  <c r="F80" i="4"/>
  <c r="G80" i="4"/>
  <c r="H80" i="4"/>
  <c r="L341" i="4"/>
  <c r="P341" i="4" s="1"/>
  <c r="D139" i="4"/>
  <c r="D136" i="4"/>
  <c r="D133" i="4"/>
  <c r="F130" i="4"/>
  <c r="F127" i="4"/>
  <c r="F124" i="4"/>
  <c r="F121" i="4"/>
  <c r="H117" i="4"/>
  <c r="D114" i="4"/>
  <c r="H109" i="4"/>
  <c r="D106" i="4"/>
  <c r="D102" i="4"/>
  <c r="H96" i="4"/>
  <c r="G91" i="4"/>
  <c r="G87" i="4"/>
  <c r="D82" i="4"/>
  <c r="G76" i="4"/>
  <c r="F72" i="4"/>
  <c r="D67" i="4"/>
  <c r="G61" i="4"/>
  <c r="B125" i="4"/>
  <c r="E125" i="4" s="1"/>
  <c r="M295" i="4"/>
  <c r="E269" i="4"/>
  <c r="M269" i="4" s="1"/>
  <c r="E182" i="4"/>
  <c r="M182" i="4" s="1"/>
  <c r="H138" i="4"/>
  <c r="H135" i="4"/>
  <c r="H132" i="4"/>
  <c r="G117" i="4"/>
  <c r="H113" i="4"/>
  <c r="G109" i="4"/>
  <c r="H105" i="4"/>
  <c r="G96" i="4"/>
  <c r="F91" i="4"/>
  <c r="F87" i="4"/>
  <c r="H81" i="4"/>
  <c r="F76" i="4"/>
  <c r="D71" i="4"/>
  <c r="H66" i="4"/>
  <c r="F61" i="4"/>
  <c r="H55" i="4"/>
  <c r="H57" i="37"/>
  <c r="B124" i="4"/>
  <c r="E124" i="4" s="1"/>
  <c r="B112" i="4"/>
  <c r="B100" i="4"/>
  <c r="D69" i="4"/>
  <c r="F69" i="4"/>
  <c r="D57" i="4"/>
  <c r="F57" i="4"/>
  <c r="L57" i="4" s="1"/>
  <c r="L349" i="4"/>
  <c r="M349" i="4" s="1"/>
  <c r="E298" i="4"/>
  <c r="M298" i="4" s="1"/>
  <c r="G138" i="4"/>
  <c r="G135" i="4"/>
  <c r="G132" i="4"/>
  <c r="H129" i="4"/>
  <c r="H126" i="4"/>
  <c r="H123" i="4"/>
  <c r="H120" i="4"/>
  <c r="F117" i="4"/>
  <c r="F109" i="4"/>
  <c r="G105" i="4"/>
  <c r="G100" i="4"/>
  <c r="F96" i="4"/>
  <c r="D91" i="4"/>
  <c r="H85" i="4"/>
  <c r="G81" i="4"/>
  <c r="H70" i="4"/>
  <c r="G55" i="4"/>
  <c r="H116" i="37"/>
  <c r="H92" i="37"/>
  <c r="H68" i="37"/>
  <c r="G57" i="37"/>
  <c r="B123" i="4"/>
  <c r="E123" i="4" s="1"/>
  <c r="B111" i="4"/>
  <c r="B99" i="4"/>
  <c r="E99" i="4" s="1"/>
  <c r="F68" i="4"/>
  <c r="G68" i="4"/>
  <c r="H68" i="4"/>
  <c r="F56" i="4"/>
  <c r="G56" i="4"/>
  <c r="H56" i="4"/>
  <c r="D113" i="4"/>
  <c r="F113" i="4"/>
  <c r="L113" i="4" s="1"/>
  <c r="D101" i="4"/>
  <c r="F101" i="4"/>
  <c r="L101" i="4" s="1"/>
  <c r="G101" i="4"/>
  <c r="D89" i="4"/>
  <c r="F89" i="4"/>
  <c r="G89" i="4"/>
  <c r="H89" i="4"/>
  <c r="D77" i="4"/>
  <c r="F77" i="4"/>
  <c r="G77" i="4"/>
  <c r="H77" i="4"/>
  <c r="L326" i="4"/>
  <c r="P326" i="4" s="1"/>
  <c r="L317" i="4"/>
  <c r="P317" i="4" s="1"/>
  <c r="L309" i="4"/>
  <c r="P309" i="4" s="1"/>
  <c r="L277" i="4"/>
  <c r="P277" i="4" s="1"/>
  <c r="P243" i="4"/>
  <c r="F138" i="4"/>
  <c r="F135" i="4"/>
  <c r="F132" i="4"/>
  <c r="G129" i="4"/>
  <c r="G126" i="4"/>
  <c r="G123" i="4"/>
  <c r="G120" i="4"/>
  <c r="G112" i="4"/>
  <c r="F105" i="4"/>
  <c r="F100" i="4"/>
  <c r="H90" i="4"/>
  <c r="G85" i="4"/>
  <c r="F81" i="4"/>
  <c r="H75" i="4"/>
  <c r="G70" i="4"/>
  <c r="H60" i="4"/>
  <c r="F55" i="4"/>
  <c r="L55" i="4" s="1"/>
  <c r="P55" i="4" s="1"/>
  <c r="G116" i="37"/>
  <c r="G92" i="37"/>
  <c r="G68" i="37"/>
  <c r="F57" i="37"/>
  <c r="B74" i="4"/>
  <c r="E283" i="4"/>
  <c r="L259" i="4"/>
  <c r="P259" i="4" s="1"/>
  <c r="E141" i="4"/>
  <c r="F129" i="4"/>
  <c r="F126" i="4"/>
  <c r="F123" i="4"/>
  <c r="F120" i="4"/>
  <c r="H116" i="4"/>
  <c r="F112" i="4"/>
  <c r="H108" i="4"/>
  <c r="D100" i="4"/>
  <c r="G90" i="4"/>
  <c r="F85" i="4"/>
  <c r="H79" i="4"/>
  <c r="G75" i="4"/>
  <c r="F70" i="4"/>
  <c r="H64" i="4"/>
  <c r="G60" i="4"/>
  <c r="F116" i="37"/>
  <c r="F92" i="37"/>
  <c r="F68" i="37"/>
  <c r="E57" i="37"/>
  <c r="H10" i="37"/>
  <c r="E129" i="37"/>
  <c r="F129" i="37"/>
  <c r="G129" i="37"/>
  <c r="H129" i="37"/>
  <c r="E117" i="37"/>
  <c r="F117" i="37"/>
  <c r="G117" i="37"/>
  <c r="H117" i="37"/>
  <c r="E105" i="37"/>
  <c r="F105" i="37"/>
  <c r="G105" i="37"/>
  <c r="H105" i="37"/>
  <c r="E93" i="37"/>
  <c r="F93" i="37"/>
  <c r="G93" i="37"/>
  <c r="H93" i="37"/>
  <c r="E81" i="37"/>
  <c r="F81" i="37"/>
  <c r="G81" i="37"/>
  <c r="H81" i="37"/>
  <c r="E69" i="37"/>
  <c r="F69" i="37"/>
  <c r="G69" i="37"/>
  <c r="H69" i="37"/>
  <c r="C57" i="37"/>
  <c r="D57" i="37"/>
  <c r="B121" i="4"/>
  <c r="E121" i="4" s="1"/>
  <c r="B73" i="4"/>
  <c r="E73" i="4" s="1"/>
  <c r="D66" i="4"/>
  <c r="F66" i="4"/>
  <c r="L66" i="4" s="1"/>
  <c r="D54" i="4"/>
  <c r="F54" i="4"/>
  <c r="L242" i="4"/>
  <c r="E167" i="4"/>
  <c r="M167" i="4" s="1"/>
  <c r="H140" i="4"/>
  <c r="H137" i="4"/>
  <c r="H134" i="4"/>
  <c r="G116" i="4"/>
  <c r="D112" i="4"/>
  <c r="G108" i="4"/>
  <c r="H104" i="4"/>
  <c r="H99" i="4"/>
  <c r="G94" i="4"/>
  <c r="F90" i="4"/>
  <c r="G79" i="4"/>
  <c r="F75" i="4"/>
  <c r="G64" i="4"/>
  <c r="D59" i="4"/>
  <c r="H54" i="4"/>
  <c r="E116" i="37"/>
  <c r="E92" i="37"/>
  <c r="E68" i="37"/>
  <c r="G10" i="37"/>
  <c r="C128" i="37"/>
  <c r="D128" i="37"/>
  <c r="C116" i="37"/>
  <c r="D116" i="37"/>
  <c r="C104" i="37"/>
  <c r="D104" i="37"/>
  <c r="C92" i="37"/>
  <c r="D92" i="37"/>
  <c r="C80" i="37"/>
  <c r="D80" i="37"/>
  <c r="C68" i="37"/>
  <c r="D68" i="37"/>
  <c r="F56" i="37"/>
  <c r="G56" i="37"/>
  <c r="H56" i="37"/>
  <c r="B72" i="4"/>
  <c r="E72" i="4" s="1"/>
  <c r="F65" i="4"/>
  <c r="L65" i="4" s="1"/>
  <c r="P65" i="4" s="1"/>
  <c r="G65" i="4"/>
  <c r="H65" i="4"/>
  <c r="F53" i="4"/>
  <c r="G53" i="4"/>
  <c r="H53" i="4"/>
  <c r="D110" i="4"/>
  <c r="F110" i="4"/>
  <c r="G110" i="4"/>
  <c r="D98" i="4"/>
  <c r="F98" i="4"/>
  <c r="G98" i="4"/>
  <c r="D86" i="4"/>
  <c r="F86" i="4"/>
  <c r="G86" i="4"/>
  <c r="H86" i="4"/>
  <c r="D74" i="4"/>
  <c r="F74" i="4"/>
  <c r="G74" i="4"/>
  <c r="H74" i="4"/>
  <c r="E343" i="4"/>
  <c r="M343" i="4" s="1"/>
  <c r="L288" i="4"/>
  <c r="P288" i="4" s="1"/>
  <c r="E155" i="4"/>
  <c r="M155" i="4" s="1"/>
  <c r="G140" i="4"/>
  <c r="G137" i="4"/>
  <c r="G134" i="4"/>
  <c r="H131" i="4"/>
  <c r="H128" i="4"/>
  <c r="H125" i="4"/>
  <c r="H122" i="4"/>
  <c r="H119" i="4"/>
  <c r="G115" i="4"/>
  <c r="F108" i="4"/>
  <c r="G103" i="4"/>
  <c r="G99" i="4"/>
  <c r="F94" i="4"/>
  <c r="H84" i="4"/>
  <c r="F79" i="4"/>
  <c r="H73" i="4"/>
  <c r="H69" i="4"/>
  <c r="F64" i="4"/>
  <c r="H58" i="4"/>
  <c r="G54" i="4"/>
  <c r="F10" i="37"/>
  <c r="B83" i="4"/>
  <c r="B71" i="4"/>
  <c r="G97" i="4"/>
  <c r="H97" i="4"/>
  <c r="L328" i="4"/>
  <c r="P328" i="4" s="1"/>
  <c r="L325" i="4"/>
  <c r="P325" i="4" s="1"/>
  <c r="L319" i="4"/>
  <c r="P319" i="4" s="1"/>
  <c r="F140" i="4"/>
  <c r="F137" i="4"/>
  <c r="F134" i="4"/>
  <c r="G131" i="4"/>
  <c r="G128" i="4"/>
  <c r="G125" i="4"/>
  <c r="G122" i="4"/>
  <c r="F115" i="4"/>
  <c r="H111" i="4"/>
  <c r="F103" i="4"/>
  <c r="F99" i="4"/>
  <c r="D94" i="4"/>
  <c r="E94" i="4" s="1"/>
  <c r="H88" i="4"/>
  <c r="G84" i="4"/>
  <c r="G73" i="4"/>
  <c r="G69" i="4"/>
  <c r="G58" i="4"/>
  <c r="D53" i="4"/>
  <c r="B129" i="37"/>
  <c r="B105" i="37"/>
  <c r="B81" i="37"/>
  <c r="B56" i="37"/>
  <c r="E10" i="37"/>
  <c r="B130" i="4"/>
  <c r="E130" i="4" s="1"/>
  <c r="B70" i="4"/>
  <c r="E70" i="4" s="1"/>
  <c r="D63" i="4"/>
  <c r="F63" i="4"/>
  <c r="L261" i="4"/>
  <c r="P261" i="4" s="1"/>
  <c r="E146" i="4"/>
  <c r="M146" i="4" s="1"/>
  <c r="F131" i="4"/>
  <c r="F128" i="4"/>
  <c r="F125" i="4"/>
  <c r="F122" i="4"/>
  <c r="H118" i="4"/>
  <c r="D115" i="4"/>
  <c r="G111" i="4"/>
  <c r="D103" i="4"/>
  <c r="H93" i="4"/>
  <c r="G88" i="4"/>
  <c r="F84" i="4"/>
  <c r="H78" i="4"/>
  <c r="F73" i="4"/>
  <c r="D68" i="4"/>
  <c r="E68" i="4" s="1"/>
  <c r="H63" i="4"/>
  <c r="F58" i="4"/>
  <c r="H128" i="37"/>
  <c r="H104" i="37"/>
  <c r="H80" i="37"/>
  <c r="B129" i="4"/>
  <c r="E129" i="4" s="1"/>
  <c r="F62" i="4"/>
  <c r="G62" i="4"/>
  <c r="H62" i="4"/>
  <c r="D119" i="4"/>
  <c r="F119" i="4"/>
  <c r="D107" i="4"/>
  <c r="F107" i="4"/>
  <c r="G107" i="4"/>
  <c r="D95" i="4"/>
  <c r="F95" i="4"/>
  <c r="G95" i="4"/>
  <c r="D83" i="4"/>
  <c r="F83" i="4"/>
  <c r="G83" i="4"/>
  <c r="H83" i="4"/>
  <c r="E319" i="4"/>
  <c r="L197" i="4"/>
  <c r="E177" i="4"/>
  <c r="H98" i="4"/>
  <c r="G78" i="4"/>
  <c r="G63" i="4"/>
  <c r="G128" i="37"/>
  <c r="G104" i="37"/>
  <c r="G80" i="37"/>
  <c r="L210" i="4"/>
  <c r="P210" i="4" s="1"/>
  <c r="P164" i="4"/>
  <c r="P224" i="4"/>
  <c r="P158" i="4"/>
  <c r="L149" i="4"/>
  <c r="P149" i="4" s="1"/>
  <c r="M262" i="4"/>
  <c r="P339" i="4"/>
  <c r="L221" i="4"/>
  <c r="P221" i="4" s="1"/>
  <c r="P213" i="4"/>
  <c r="M345" i="4"/>
  <c r="M273" i="4"/>
  <c r="P295" i="4"/>
  <c r="L268" i="4"/>
  <c r="P268" i="4" s="1"/>
  <c r="P200" i="4"/>
  <c r="L162" i="4"/>
  <c r="P162" i="4" s="1"/>
  <c r="L222" i="4"/>
  <c r="P222" i="4" s="1"/>
  <c r="L173" i="4"/>
  <c r="P173" i="4" s="1"/>
  <c r="P196" i="4"/>
  <c r="M271" i="4"/>
  <c r="P272" i="4"/>
  <c r="P207" i="4"/>
  <c r="L198" i="4"/>
  <c r="P198" i="4" s="1"/>
  <c r="L209" i="4"/>
  <c r="P209" i="4" s="1"/>
  <c r="P286" i="4"/>
  <c r="L234" i="4"/>
  <c r="P234" i="4" s="1"/>
  <c r="L174" i="4"/>
  <c r="P174" i="4" s="1"/>
  <c r="P342" i="4"/>
  <c r="L333" i="4"/>
  <c r="P333" i="4" s="1"/>
  <c r="P247" i="4"/>
  <c r="P148" i="4"/>
  <c r="P244" i="4"/>
  <c r="M265" i="4"/>
  <c r="P323" i="4"/>
  <c r="P293" i="4"/>
  <c r="P276" i="4"/>
  <c r="P208" i="4"/>
  <c r="P273" i="4"/>
  <c r="L300" i="4"/>
  <c r="P300" i="4" s="1"/>
  <c r="L292" i="4"/>
  <c r="P292" i="4" s="1"/>
  <c r="P290" i="4"/>
  <c r="P238" i="4"/>
  <c r="P235" i="4"/>
  <c r="L185" i="4"/>
  <c r="P185" i="4" s="1"/>
  <c r="P183" i="4"/>
  <c r="P151" i="4"/>
  <c r="L150" i="4"/>
  <c r="P150" i="4" s="1"/>
  <c r="L89" i="4"/>
  <c r="P89" i="4" s="1"/>
  <c r="P307" i="4"/>
  <c r="P163" i="4"/>
  <c r="L144" i="4"/>
  <c r="P144" i="4" s="1"/>
  <c r="P147" i="4"/>
  <c r="L102" i="4"/>
  <c r="P305" i="4"/>
  <c r="P223" i="4"/>
  <c r="P349" i="4"/>
  <c r="P313" i="4"/>
  <c r="P302" i="4"/>
  <c r="P266" i="4"/>
  <c r="P250" i="4"/>
  <c r="P231" i="4"/>
  <c r="M256" i="4"/>
  <c r="M232" i="4"/>
  <c r="M220" i="4"/>
  <c r="M208" i="4"/>
  <c r="M310" i="4"/>
  <c r="P291" i="4"/>
  <c r="P228" i="4"/>
  <c r="P195" i="4"/>
  <c r="M291" i="4"/>
  <c r="M231" i="4"/>
  <c r="L312" i="4"/>
  <c r="P312" i="4" s="1"/>
  <c r="P310" i="4"/>
  <c r="L301" i="4"/>
  <c r="P301" i="4" s="1"/>
  <c r="P263" i="4"/>
  <c r="L249" i="4"/>
  <c r="P249" i="4" s="1"/>
  <c r="P236" i="4"/>
  <c r="L186" i="4"/>
  <c r="P186" i="4" s="1"/>
  <c r="P157" i="4"/>
  <c r="B110" i="4"/>
  <c r="B98" i="4"/>
  <c r="B86" i="4"/>
  <c r="B122" i="4"/>
  <c r="E122" i="4" s="1"/>
  <c r="B133" i="4"/>
  <c r="B109" i="4"/>
  <c r="E109" i="4" s="1"/>
  <c r="B97" i="4"/>
  <c r="E97" i="4" s="1"/>
  <c r="B85" i="4"/>
  <c r="E85" i="4" s="1"/>
  <c r="B132" i="4"/>
  <c r="E132" i="4" s="1"/>
  <c r="B96" i="4"/>
  <c r="E96" i="4" s="1"/>
  <c r="B84" i="4"/>
  <c r="E84" i="4" s="1"/>
  <c r="B136" i="4"/>
  <c r="E244" i="4"/>
  <c r="M244" i="4" s="1"/>
  <c r="M259" i="4"/>
  <c r="E204" i="4"/>
  <c r="M204" i="4" s="1"/>
  <c r="E191" i="4"/>
  <c r="M191" i="4" s="1"/>
  <c r="E178" i="4"/>
  <c r="M178" i="4" s="1"/>
  <c r="P178" i="4"/>
  <c r="E165" i="4"/>
  <c r="M165" i="4" s="1"/>
  <c r="P165" i="4"/>
  <c r="D303" i="37"/>
  <c r="C303" i="37"/>
  <c r="D279" i="37"/>
  <c r="C279" i="37"/>
  <c r="D235" i="37"/>
  <c r="C235" i="37"/>
  <c r="E159" i="4"/>
  <c r="M159" i="4" s="1"/>
  <c r="E322" i="4"/>
  <c r="M322" i="4" s="1"/>
  <c r="P322" i="4"/>
  <c r="E314" i="4"/>
  <c r="M314" i="4" s="1"/>
  <c r="E309" i="4"/>
  <c r="M285" i="4"/>
  <c r="E267" i="4"/>
  <c r="E241" i="4"/>
  <c r="E233" i="4"/>
  <c r="M233" i="4" s="1"/>
  <c r="C341" i="37"/>
  <c r="D341" i="37"/>
  <c r="D325" i="37"/>
  <c r="C256" i="37"/>
  <c r="E288" i="4"/>
  <c r="E249" i="4"/>
  <c r="E201" i="4"/>
  <c r="C345" i="37"/>
  <c r="C343" i="37"/>
  <c r="C327" i="37"/>
  <c r="D307" i="37"/>
  <c r="C307" i="37"/>
  <c r="C281" i="37"/>
  <c r="D281" i="37"/>
  <c r="D239" i="37"/>
  <c r="C239" i="37"/>
  <c r="E327" i="4"/>
  <c r="M327" i="4" s="1"/>
  <c r="P327" i="4"/>
  <c r="E324" i="4"/>
  <c r="M324" i="4" s="1"/>
  <c r="P324" i="4"/>
  <c r="E293" i="4"/>
  <c r="M293" i="4" s="1"/>
  <c r="D349" i="37"/>
  <c r="C347" i="37"/>
  <c r="D329" i="37"/>
  <c r="C300" i="37"/>
  <c r="D300" i="37"/>
  <c r="C204" i="37"/>
  <c r="D204" i="37"/>
  <c r="M266" i="4"/>
  <c r="E323" i="4"/>
  <c r="M323" i="4" s="1"/>
  <c r="E263" i="4"/>
  <c r="M263" i="4" s="1"/>
  <c r="E303" i="4"/>
  <c r="E203" i="4"/>
  <c r="M203" i="4" s="1"/>
  <c r="E190" i="4"/>
  <c r="M190" i="4" s="1"/>
  <c r="E174" i="4"/>
  <c r="C320" i="37"/>
  <c r="D320" i="37"/>
  <c r="C293" i="37"/>
  <c r="D293" i="37"/>
  <c r="E287" i="4"/>
  <c r="E240" i="4"/>
  <c r="E227" i="4"/>
  <c r="M227" i="4" s="1"/>
  <c r="E216" i="4"/>
  <c r="M216" i="4" s="1"/>
  <c r="P298" i="4"/>
  <c r="P216" i="4"/>
  <c r="D340" i="37"/>
  <c r="C340" i="37"/>
  <c r="D297" i="37"/>
  <c r="C297" i="37"/>
  <c r="C295" i="37"/>
  <c r="C249" i="37"/>
  <c r="D249" i="37"/>
  <c r="M339" i="4"/>
  <c r="E337" i="4"/>
  <c r="E334" i="4"/>
  <c r="M334" i="4" s="1"/>
  <c r="E253" i="4"/>
  <c r="M253" i="4" s="1"/>
  <c r="P253" i="4"/>
  <c r="E158" i="4"/>
  <c r="M158" i="4" s="1"/>
  <c r="E145" i="4"/>
  <c r="M145" i="4" s="1"/>
  <c r="P145" i="4"/>
  <c r="D280" i="37"/>
  <c r="C280" i="37"/>
  <c r="E164" i="4"/>
  <c r="M164" i="4" s="1"/>
  <c r="E344" i="4"/>
  <c r="E245" i="4"/>
  <c r="E213" i="4"/>
  <c r="M213" i="4" s="1"/>
  <c r="E150" i="4"/>
  <c r="M150" i="4" s="1"/>
  <c r="D324" i="37"/>
  <c r="D299" i="37"/>
  <c r="C299" i="37"/>
  <c r="C273" i="37"/>
  <c r="D269" i="37"/>
  <c r="D261" i="37"/>
  <c r="C257" i="37"/>
  <c r="D257" i="37"/>
  <c r="D251" i="37"/>
  <c r="C251" i="37"/>
  <c r="E163" i="4"/>
  <c r="M163" i="4" s="1"/>
  <c r="E315" i="4"/>
  <c r="M315" i="4" s="1"/>
  <c r="E276" i="4"/>
  <c r="M276" i="4" s="1"/>
  <c r="E173" i="4"/>
  <c r="C337" i="37"/>
  <c r="D337" i="37"/>
  <c r="C244" i="37"/>
  <c r="D244" i="37"/>
  <c r="E181" i="4"/>
  <c r="M181" i="4" s="1"/>
  <c r="P181" i="4"/>
  <c r="E168" i="4"/>
  <c r="M168" i="4" s="1"/>
  <c r="P334" i="4"/>
  <c r="P269" i="4"/>
  <c r="P168" i="4"/>
  <c r="D319" i="37"/>
  <c r="C319" i="37"/>
  <c r="D301" i="37"/>
  <c r="C301" i="37"/>
  <c r="D277" i="37"/>
  <c r="C277" i="37"/>
  <c r="D263" i="37"/>
  <c r="C263" i="37"/>
  <c r="E305" i="4"/>
  <c r="M305" i="4" s="1"/>
  <c r="E336" i="4"/>
  <c r="P336" i="4"/>
  <c r="E226" i="4"/>
  <c r="M226" i="4" s="1"/>
  <c r="E223" i="4"/>
  <c r="M223" i="4" s="1"/>
  <c r="E194" i="4"/>
  <c r="M194" i="4" s="1"/>
  <c r="P194" i="4"/>
  <c r="E186" i="4"/>
  <c r="P227" i="4"/>
  <c r="P167" i="4"/>
  <c r="D339" i="37"/>
  <c r="C339" i="37"/>
  <c r="C248" i="37"/>
  <c r="E199" i="4"/>
  <c r="M199" i="4" s="1"/>
  <c r="E348" i="4"/>
  <c r="M348" i="4" s="1"/>
  <c r="E341" i="4"/>
  <c r="E296" i="4"/>
  <c r="E248" i="4"/>
  <c r="E225" i="4"/>
  <c r="E215" i="4"/>
  <c r="M215" i="4" s="1"/>
  <c r="E202" i="4"/>
  <c r="M202" i="4" s="1"/>
  <c r="E166" i="4"/>
  <c r="M166" i="4" s="1"/>
  <c r="E153" i="4"/>
  <c r="E143" i="4"/>
  <c r="M143" i="4" s="1"/>
  <c r="C245" i="37"/>
  <c r="D245" i="37"/>
  <c r="D203" i="37"/>
  <c r="C203" i="37"/>
  <c r="E325" i="4"/>
  <c r="E300" i="4"/>
  <c r="E280" i="4"/>
  <c r="M280" i="4" s="1"/>
  <c r="M275" i="4"/>
  <c r="E264" i="4"/>
  <c r="E221" i="4"/>
  <c r="E214" i="4"/>
  <c r="M214" i="4" s="1"/>
  <c r="E198" i="4"/>
  <c r="E193" i="4"/>
  <c r="M193" i="4" s="1"/>
  <c r="P193" i="4"/>
  <c r="E185" i="4"/>
  <c r="E180" i="4"/>
  <c r="M180" i="4" s="1"/>
  <c r="E162" i="4"/>
  <c r="P215" i="4"/>
  <c r="P143" i="4"/>
  <c r="C335" i="37"/>
  <c r="D216" i="37"/>
  <c r="D140" i="37"/>
  <c r="E332" i="4"/>
  <c r="E312" i="4"/>
  <c r="E239" i="4"/>
  <c r="M239" i="4" s="1"/>
  <c r="E229" i="4"/>
  <c r="M229" i="4" s="1"/>
  <c r="P229" i="4"/>
  <c r="E206" i="4"/>
  <c r="M206" i="4" s="1"/>
  <c r="E170" i="4"/>
  <c r="M170" i="4" s="1"/>
  <c r="P214" i="4"/>
  <c r="C177" i="37"/>
  <c r="D177" i="37"/>
  <c r="E258" i="4"/>
  <c r="E251" i="4"/>
  <c r="M251" i="4" s="1"/>
  <c r="E228" i="4"/>
  <c r="M228" i="4" s="1"/>
  <c r="E210" i="4"/>
  <c r="E205" i="4"/>
  <c r="M205" i="4" s="1"/>
  <c r="P205" i="4"/>
  <c r="E156" i="4"/>
  <c r="M156" i="4" s="1"/>
  <c r="P180" i="4"/>
  <c r="P166" i="4"/>
  <c r="C313" i="37"/>
  <c r="D309" i="37"/>
  <c r="C229" i="37"/>
  <c r="C227" i="37"/>
  <c r="D221" i="37"/>
  <c r="D217" i="37"/>
  <c r="D213" i="37"/>
  <c r="E321" i="4"/>
  <c r="M321" i="4" s="1"/>
  <c r="E289" i="4"/>
  <c r="M289" i="4" s="1"/>
  <c r="P289" i="4"/>
  <c r="E238" i="4"/>
  <c r="M238" i="4" s="1"/>
  <c r="P251" i="4"/>
  <c r="C315" i="37"/>
  <c r="C311" i="37"/>
  <c r="D305" i="37"/>
  <c r="D237" i="37"/>
  <c r="C233" i="37"/>
  <c r="D233" i="37"/>
  <c r="C231" i="37"/>
  <c r="C223" i="37"/>
  <c r="C219" i="37"/>
  <c r="C215" i="37"/>
  <c r="D209" i="37"/>
  <c r="C192" i="37"/>
  <c r="D183" i="37"/>
  <c r="C183" i="37"/>
  <c r="C176" i="37"/>
  <c r="M286" i="4"/>
  <c r="E234" i="4"/>
  <c r="M234" i="4" s="1"/>
  <c r="E217" i="4"/>
  <c r="M217" i="4" s="1"/>
  <c r="E209" i="4"/>
  <c r="E189" i="4"/>
  <c r="E179" i="4"/>
  <c r="M179" i="4" s="1"/>
  <c r="E169" i="4"/>
  <c r="M169" i="4" s="1"/>
  <c r="E161" i="4"/>
  <c r="E154" i="4"/>
  <c r="E144" i="4"/>
  <c r="P217" i="4"/>
  <c r="P169" i="4"/>
  <c r="C151" i="37"/>
  <c r="D197" i="37"/>
  <c r="D193" i="37"/>
  <c r="D189" i="37"/>
  <c r="D53" i="37"/>
  <c r="D185" i="37"/>
  <c r="E318" i="4"/>
  <c r="M318" i="4" s="1"/>
  <c r="E252" i="4"/>
  <c r="M252" i="4" s="1"/>
  <c r="E237" i="4"/>
  <c r="E222" i="4"/>
  <c r="E192" i="4"/>
  <c r="E157" i="4"/>
  <c r="M157" i="4" s="1"/>
  <c r="E149" i="4"/>
  <c r="E142" i="4"/>
  <c r="M142" i="4" s="1"/>
  <c r="D169" i="37"/>
  <c r="D165" i="37"/>
  <c r="D153" i="37"/>
  <c r="D145" i="37"/>
  <c r="D141" i="37"/>
  <c r="D161" i="37"/>
  <c r="D149" i="37"/>
  <c r="D137" i="37"/>
  <c r="C323" i="37"/>
  <c r="C321" i="37"/>
  <c r="D317" i="37"/>
  <c r="D336" i="37"/>
  <c r="D332" i="37"/>
  <c r="D328" i="37"/>
  <c r="C159" i="37"/>
  <c r="C147" i="37"/>
  <c r="C111" i="37"/>
  <c r="C75" i="37"/>
  <c r="D330" i="37"/>
  <c r="D306" i="37"/>
  <c r="D282" i="37"/>
  <c r="D258" i="37"/>
  <c r="D234" i="37"/>
  <c r="D210" i="37"/>
  <c r="D186" i="37"/>
  <c r="D342" i="37"/>
  <c r="D318" i="37"/>
  <c r="D294" i="37"/>
  <c r="D270" i="37"/>
  <c r="D246" i="37"/>
  <c r="D222" i="37"/>
  <c r="D198" i="37"/>
  <c r="D174" i="37"/>
  <c r="D150" i="37"/>
  <c r="D191" i="37"/>
  <c r="D167" i="37"/>
  <c r="D119" i="37"/>
  <c r="D95" i="37"/>
  <c r="D35" i="37"/>
  <c r="D350" i="37"/>
  <c r="D326" i="37"/>
  <c r="D302" i="37"/>
  <c r="D278" i="37"/>
  <c r="D254" i="37"/>
  <c r="D230" i="37"/>
  <c r="D206" i="37"/>
  <c r="D26" i="37"/>
  <c r="D338" i="37"/>
  <c r="D314" i="37"/>
  <c r="D290" i="37"/>
  <c r="D266" i="37"/>
  <c r="D242" i="37"/>
  <c r="D218" i="37"/>
  <c r="D194" i="37"/>
  <c r="D158" i="37"/>
  <c r="D31" i="37"/>
  <c r="D346" i="37"/>
  <c r="D334" i="37"/>
  <c r="D322" i="37"/>
  <c r="D310" i="37"/>
  <c r="D298" i="37"/>
  <c r="D286" i="37"/>
  <c r="D274" i="37"/>
  <c r="D262" i="37"/>
  <c r="D250" i="37"/>
  <c r="D238" i="37"/>
  <c r="D226" i="37"/>
  <c r="D214" i="37"/>
  <c r="D202" i="37"/>
  <c r="D190" i="37"/>
  <c r="D178" i="37"/>
  <c r="D166" i="37"/>
  <c r="D154" i="37"/>
  <c r="D142" i="37"/>
  <c r="D94" i="37"/>
  <c r="D10" i="37"/>
  <c r="L332" i="4"/>
  <c r="P332" i="4" s="1"/>
  <c r="L296" i="4"/>
  <c r="P296" i="4" s="1"/>
  <c r="L267" i="4"/>
  <c r="P267" i="4" s="1"/>
  <c r="L241" i="4"/>
  <c r="M236" i="4"/>
  <c r="L344" i="4"/>
  <c r="L303" i="4"/>
  <c r="P303" i="4" s="1"/>
  <c r="L248" i="4"/>
  <c r="L284" i="4"/>
  <c r="L255" i="4"/>
  <c r="P255" i="4" s="1"/>
  <c r="L320" i="4"/>
  <c r="L260" i="4"/>
  <c r="P260" i="4" s="1"/>
  <c r="H4" i="4"/>
  <c r="L43" i="4"/>
  <c r="L31" i="4"/>
  <c r="P31" i="4" s="1"/>
  <c r="L28" i="4"/>
  <c r="P28" i="4" s="1"/>
  <c r="L37" i="4"/>
  <c r="P37" i="4" s="1"/>
  <c r="L25" i="4"/>
  <c r="P25" i="4" s="1"/>
  <c r="L50" i="4"/>
  <c r="L32" i="4"/>
  <c r="L26" i="4"/>
  <c r="L45" i="4"/>
  <c r="L24" i="4"/>
  <c r="L52" i="4"/>
  <c r="L40" i="4"/>
  <c r="L38" i="4"/>
  <c r="L33" i="4"/>
  <c r="L41" i="4"/>
  <c r="P41" i="4" s="1"/>
  <c r="L42" i="4"/>
  <c r="L30" i="4"/>
  <c r="L29" i="4"/>
  <c r="B4" i="37"/>
  <c r="H4" i="37"/>
  <c r="E4" i="37"/>
  <c r="G4" i="37"/>
  <c r="M211" i="4" l="1"/>
  <c r="M219" i="4"/>
  <c r="D43" i="37"/>
  <c r="D14" i="37"/>
  <c r="C164" i="37"/>
  <c r="E77" i="4"/>
  <c r="M172" i="4"/>
  <c r="M176" i="4"/>
  <c r="L90" i="4"/>
  <c r="P90" i="4" s="1"/>
  <c r="M247" i="4"/>
  <c r="M243" i="4"/>
  <c r="M346" i="4"/>
  <c r="M299" i="4"/>
  <c r="M313" i="4"/>
  <c r="P246" i="4"/>
  <c r="D55" i="37"/>
  <c r="M153" i="4"/>
  <c r="M245" i="4"/>
  <c r="D70" i="37"/>
  <c r="D134" i="37"/>
  <c r="D78" i="37"/>
  <c r="M258" i="4"/>
  <c r="M221" i="4"/>
  <c r="M337" i="4"/>
  <c r="P32" i="4"/>
  <c r="M264" i="4"/>
  <c r="M240" i="4"/>
  <c r="D181" i="37"/>
  <c r="L129" i="4"/>
  <c r="P129" i="4" s="1"/>
  <c r="L130" i="4"/>
  <c r="P130" i="4" s="1"/>
  <c r="D118" i="37"/>
  <c r="D182" i="37"/>
  <c r="M192" i="4"/>
  <c r="M287" i="4"/>
  <c r="M141" i="4"/>
  <c r="M201" i="4"/>
  <c r="L88" i="4"/>
  <c r="L96" i="4"/>
  <c r="P96" i="4" s="1"/>
  <c r="M154" i="4"/>
  <c r="M270" i="4"/>
  <c r="L137" i="4"/>
  <c r="P137" i="4" s="1"/>
  <c r="L64" i="4"/>
  <c r="P64" i="4" s="1"/>
  <c r="M283" i="4"/>
  <c r="M304" i="4"/>
  <c r="M129" i="4"/>
  <c r="P57" i="4"/>
  <c r="M316" i="4"/>
  <c r="M331" i="4"/>
  <c r="M294" i="4"/>
  <c r="M340" i="4"/>
  <c r="M306" i="4"/>
  <c r="M183" i="4"/>
  <c r="M195" i="4"/>
  <c r="M317" i="4"/>
  <c r="M250" i="4"/>
  <c r="M342" i="4"/>
  <c r="M207" i="4"/>
  <c r="P113" i="4"/>
  <c r="E89" i="4"/>
  <c r="M89" i="4" s="1"/>
  <c r="M171" i="4"/>
  <c r="M330" i="4"/>
  <c r="D106" i="37"/>
  <c r="D146" i="37"/>
  <c r="D143" i="37"/>
  <c r="D157" i="37"/>
  <c r="C187" i="37"/>
  <c r="D170" i="37"/>
  <c r="D155" i="37"/>
  <c r="C195" i="37"/>
  <c r="D179" i="37"/>
  <c r="D6" i="37"/>
  <c r="D12" i="37"/>
  <c r="D30" i="37"/>
  <c r="C63" i="37"/>
  <c r="C199" i="37"/>
  <c r="D42" i="37"/>
  <c r="P34" i="4"/>
  <c r="D66" i="37"/>
  <c r="C99" i="37"/>
  <c r="D163" i="37"/>
  <c r="E86" i="4"/>
  <c r="P46" i="4"/>
  <c r="D138" i="37"/>
  <c r="E111" i="4"/>
  <c r="D19" i="37"/>
  <c r="D162" i="37"/>
  <c r="C135" i="37"/>
  <c r="C171" i="37"/>
  <c r="D17" i="37"/>
  <c r="C188" i="37"/>
  <c r="M242" i="4"/>
  <c r="P101" i="4"/>
  <c r="E92" i="4"/>
  <c r="M281" i="4"/>
  <c r="E118" i="4"/>
  <c r="C148" i="37"/>
  <c r="D148" i="37"/>
  <c r="D196" i="37"/>
  <c r="C196" i="37"/>
  <c r="M279" i="4"/>
  <c r="M336" i="4"/>
  <c r="M277" i="4"/>
  <c r="D38" i="37"/>
  <c r="D47" i="37"/>
  <c r="D90" i="37"/>
  <c r="C87" i="37"/>
  <c r="P171" i="4"/>
  <c r="P242" i="4"/>
  <c r="L99" i="4"/>
  <c r="M99" i="4" s="1"/>
  <c r="L126" i="4"/>
  <c r="P126" i="4" s="1"/>
  <c r="L87" i="4"/>
  <c r="P87" i="4" s="1"/>
  <c r="E102" i="4"/>
  <c r="M102" i="4" s="1"/>
  <c r="L49" i="4"/>
  <c r="P297" i="4"/>
  <c r="C168" i="37"/>
  <c r="D168" i="37"/>
  <c r="D200" i="37"/>
  <c r="C200" i="37"/>
  <c r="L77" i="4"/>
  <c r="P77" i="4" s="1"/>
  <c r="L114" i="4"/>
  <c r="D107" i="37"/>
  <c r="M189" i="4"/>
  <c r="L122" i="4"/>
  <c r="P122" i="4" s="1"/>
  <c r="D152" i="37"/>
  <c r="D114" i="37"/>
  <c r="L110" i="4"/>
  <c r="P110" i="4" s="1"/>
  <c r="D130" i="37"/>
  <c r="M237" i="4"/>
  <c r="M225" i="4"/>
  <c r="M288" i="4"/>
  <c r="M309" i="4"/>
  <c r="P282" i="4"/>
  <c r="L125" i="4"/>
  <c r="M125" i="4" s="1"/>
  <c r="L115" i="4"/>
  <c r="L79" i="4"/>
  <c r="P79" i="4" s="1"/>
  <c r="L132" i="4"/>
  <c r="P132" i="4" s="1"/>
  <c r="E114" i="4"/>
  <c r="M114" i="4" s="1"/>
  <c r="M335" i="4"/>
  <c r="D60" i="37"/>
  <c r="M177" i="4"/>
  <c r="L85" i="4"/>
  <c r="P85" i="4" s="1"/>
  <c r="L59" i="4"/>
  <c r="P59" i="4" s="1"/>
  <c r="P330" i="4"/>
  <c r="D98" i="37"/>
  <c r="D122" i="37"/>
  <c r="L69" i="4"/>
  <c r="P69" i="4" s="1"/>
  <c r="L73" i="4"/>
  <c r="P73" i="4" s="1"/>
  <c r="L131" i="4"/>
  <c r="P131" i="4" s="1"/>
  <c r="L81" i="4"/>
  <c r="M81" i="4" s="1"/>
  <c r="L121" i="4"/>
  <c r="P121" i="4" s="1"/>
  <c r="M320" i="4"/>
  <c r="D22" i="37"/>
  <c r="D7" i="37"/>
  <c r="M341" i="4"/>
  <c r="L72" i="4"/>
  <c r="P72" i="4" s="1"/>
  <c r="L124" i="4"/>
  <c r="P124" i="4" s="1"/>
  <c r="E101" i="4"/>
  <c r="L27" i="4"/>
  <c r="P27" i="4" s="1"/>
  <c r="L48" i="4"/>
  <c r="D175" i="37"/>
  <c r="C175" i="37"/>
  <c r="C160" i="37"/>
  <c r="D160" i="37"/>
  <c r="D156" i="37"/>
  <c r="C156" i="37"/>
  <c r="E106" i="4"/>
  <c r="M106" i="4" s="1"/>
  <c r="M186" i="4"/>
  <c r="M344" i="4"/>
  <c r="E93" i="4"/>
  <c r="E67" i="4"/>
  <c r="E69" i="4"/>
  <c r="M69" i="4" s="1"/>
  <c r="D102" i="37"/>
  <c r="D8" i="37"/>
  <c r="E83" i="4"/>
  <c r="E80" i="4"/>
  <c r="M241" i="4"/>
  <c r="D82" i="37"/>
  <c r="D83" i="37"/>
  <c r="D54" i="37"/>
  <c r="C39" i="37"/>
  <c r="D64" i="37"/>
  <c r="D59" i="37"/>
  <c r="D48" i="37"/>
  <c r="D110" i="37"/>
  <c r="C123" i="37"/>
  <c r="P66" i="4"/>
  <c r="D50" i="37"/>
  <c r="D11" i="37"/>
  <c r="E133" i="4"/>
  <c r="D74" i="37"/>
  <c r="D23" i="37"/>
  <c r="D24" i="37"/>
  <c r="E136" i="4"/>
  <c r="M161" i="4"/>
  <c r="M278" i="4"/>
  <c r="L108" i="4"/>
  <c r="P108" i="4" s="1"/>
  <c r="M101" i="4"/>
  <c r="P281" i="4"/>
  <c r="M319" i="4"/>
  <c r="L54" i="4"/>
  <c r="P54" i="4" s="1"/>
  <c r="M144" i="4"/>
  <c r="L78" i="4"/>
  <c r="P78" i="4" s="1"/>
  <c r="M222" i="4"/>
  <c r="M268" i="4"/>
  <c r="M174" i="4"/>
  <c r="E119" i="4"/>
  <c r="E95" i="4"/>
  <c r="E66" i="4"/>
  <c r="M66" i="4" s="1"/>
  <c r="L103" i="4"/>
  <c r="L109" i="4"/>
  <c r="P109" i="4" s="1"/>
  <c r="L76" i="4"/>
  <c r="P76" i="4" s="1"/>
  <c r="L117" i="4"/>
  <c r="P117" i="4" s="1"/>
  <c r="L53" i="4"/>
  <c r="P53" i="4" s="1"/>
  <c r="L91" i="4"/>
  <c r="L139" i="4"/>
  <c r="P139" i="4" s="1"/>
  <c r="L135" i="4"/>
  <c r="M135" i="4" s="1"/>
  <c r="E113" i="4"/>
  <c r="M113" i="4" s="1"/>
  <c r="M132" i="4"/>
  <c r="H3" i="4"/>
  <c r="H5" i="4" s="1"/>
  <c r="E82" i="4"/>
  <c r="L111" i="4"/>
  <c r="L138" i="4"/>
  <c r="P138" i="4" s="1"/>
  <c r="L67" i="4"/>
  <c r="P67" i="4" s="1"/>
  <c r="L36" i="4"/>
  <c r="P103" i="4"/>
  <c r="D34" i="37"/>
  <c r="D131" i="37"/>
  <c r="D46" i="37"/>
  <c r="C51" i="37"/>
  <c r="D49" i="37"/>
  <c r="E98" i="4"/>
  <c r="P102" i="4"/>
  <c r="E107" i="4"/>
  <c r="P115" i="4"/>
  <c r="D67" i="37"/>
  <c r="D3" i="4"/>
  <c r="D5" i="4" s="1"/>
  <c r="C27" i="37"/>
  <c r="D58" i="37"/>
  <c r="D62" i="37"/>
  <c r="M197" i="4"/>
  <c r="D52" i="37"/>
  <c r="P88" i="4"/>
  <c r="P114" i="4"/>
  <c r="D71" i="37"/>
  <c r="D18" i="37"/>
  <c r="D86" i="37"/>
  <c r="D126" i="37"/>
  <c r="P111" i="4"/>
  <c r="P81" i="4"/>
  <c r="M303" i="4"/>
  <c r="P197" i="4"/>
  <c r="M121" i="4"/>
  <c r="M77" i="4"/>
  <c r="M78" i="4"/>
  <c r="P125" i="4"/>
  <c r="E112" i="4"/>
  <c r="E139" i="4"/>
  <c r="M139" i="4" s="1"/>
  <c r="B28" i="37"/>
  <c r="G28" i="37"/>
  <c r="H28" i="37"/>
  <c r="E28" i="37"/>
  <c r="F28" i="37"/>
  <c r="C85" i="37"/>
  <c r="D85" i="37"/>
  <c r="C65" i="37"/>
  <c r="D65" i="37"/>
  <c r="B15" i="37"/>
  <c r="E15" i="37"/>
  <c r="F15" i="37"/>
  <c r="G15" i="37"/>
  <c r="H15" i="37"/>
  <c r="L116" i="4"/>
  <c r="P116" i="4" s="1"/>
  <c r="B41" i="37"/>
  <c r="E41" i="37"/>
  <c r="F41" i="37"/>
  <c r="G41" i="37"/>
  <c r="H41" i="37"/>
  <c r="E115" i="4"/>
  <c r="M115" i="4" s="1"/>
  <c r="C120" i="37"/>
  <c r="D120" i="37"/>
  <c r="C88" i="37"/>
  <c r="D88" i="37"/>
  <c r="D103" i="37"/>
  <c r="C103" i="37"/>
  <c r="M162" i="4"/>
  <c r="L86" i="4"/>
  <c r="P86" i="4" s="1"/>
  <c r="M325" i="4"/>
  <c r="M249" i="4"/>
  <c r="E110" i="4"/>
  <c r="M110" i="4" s="1"/>
  <c r="P135" i="4"/>
  <c r="L83" i="4"/>
  <c r="P83" i="4" s="1"/>
  <c r="L68" i="4"/>
  <c r="P68" i="4" s="1"/>
  <c r="G29" i="37"/>
  <c r="H29" i="37"/>
  <c r="B29" i="37"/>
  <c r="E29" i="37"/>
  <c r="F29" i="37"/>
  <c r="C125" i="37"/>
  <c r="D125" i="37"/>
  <c r="L94" i="4"/>
  <c r="P94" i="4" s="1"/>
  <c r="M149" i="4"/>
  <c r="M261" i="4"/>
  <c r="L63" i="4"/>
  <c r="P63" i="4" s="1"/>
  <c r="L134" i="4"/>
  <c r="P134" i="4" s="1"/>
  <c r="E71" i="4"/>
  <c r="E74" i="4"/>
  <c r="L106" i="4"/>
  <c r="P106" i="4" s="1"/>
  <c r="E104" i="4"/>
  <c r="C45" i="37"/>
  <c r="D45" i="37"/>
  <c r="C96" i="37"/>
  <c r="D96" i="37"/>
  <c r="D121" i="37"/>
  <c r="C121" i="37"/>
  <c r="C13" i="37"/>
  <c r="D13" i="37"/>
  <c r="D79" i="37"/>
  <c r="C79" i="37"/>
  <c r="M79" i="4"/>
  <c r="M328" i="4"/>
  <c r="L98" i="4"/>
  <c r="P98" i="4" s="1"/>
  <c r="M72" i="4"/>
  <c r="L75" i="4"/>
  <c r="L80" i="4"/>
  <c r="P80" i="4" s="1"/>
  <c r="L60" i="4"/>
  <c r="P60" i="4" s="1"/>
  <c r="L118" i="4"/>
  <c r="P118" i="4" s="1"/>
  <c r="E116" i="4"/>
  <c r="M116" i="4" s="1"/>
  <c r="C9" i="37"/>
  <c r="D9" i="37"/>
  <c r="C101" i="37"/>
  <c r="D101" i="37"/>
  <c r="C124" i="37"/>
  <c r="D124" i="37"/>
  <c r="L95" i="4"/>
  <c r="P95" i="4" s="1"/>
  <c r="L140" i="4"/>
  <c r="L112" i="4"/>
  <c r="P112" i="4" s="1"/>
  <c r="L100" i="4"/>
  <c r="P100" i="4" s="1"/>
  <c r="M111" i="4"/>
  <c r="L61" i="4"/>
  <c r="P61" i="4" s="1"/>
  <c r="C21" i="37"/>
  <c r="D21" i="37"/>
  <c r="C72" i="37"/>
  <c r="D72" i="37"/>
  <c r="D97" i="37"/>
  <c r="C97" i="37"/>
  <c r="M137" i="4"/>
  <c r="L107" i="4"/>
  <c r="L58" i="4"/>
  <c r="P58" i="4" s="1"/>
  <c r="D56" i="37"/>
  <c r="C56" i="37"/>
  <c r="C81" i="37"/>
  <c r="D81" i="37"/>
  <c r="M300" i="4"/>
  <c r="L62" i="4"/>
  <c r="P62" i="4" s="1"/>
  <c r="L84" i="4"/>
  <c r="P84" i="4" s="1"/>
  <c r="M126" i="4"/>
  <c r="M198" i="4"/>
  <c r="M173" i="4"/>
  <c r="L105" i="4"/>
  <c r="P105" i="4" s="1"/>
  <c r="C132" i="37"/>
  <c r="D132" i="37"/>
  <c r="C61" i="37"/>
  <c r="D61" i="37"/>
  <c r="C77" i="37"/>
  <c r="D77" i="37"/>
  <c r="C100" i="37"/>
  <c r="D100" i="37"/>
  <c r="D115" i="37"/>
  <c r="C115" i="37"/>
  <c r="D73" i="37"/>
  <c r="C73" i="37"/>
  <c r="L123" i="4"/>
  <c r="P123" i="4" s="1"/>
  <c r="L120" i="4"/>
  <c r="P120" i="4" s="1"/>
  <c r="L127" i="4"/>
  <c r="L92" i="4"/>
  <c r="P92" i="4" s="1"/>
  <c r="L71" i="4"/>
  <c r="P71" i="4" s="1"/>
  <c r="C20" i="37"/>
  <c r="D20" i="37"/>
  <c r="H44" i="37"/>
  <c r="B44" i="37"/>
  <c r="E44" i="37"/>
  <c r="F44" i="37"/>
  <c r="G44" i="37"/>
  <c r="C108" i="37"/>
  <c r="D108" i="37"/>
  <c r="C133" i="37"/>
  <c r="D133" i="37"/>
  <c r="C76" i="37"/>
  <c r="D76" i="37"/>
  <c r="D91" i="37"/>
  <c r="C91" i="37"/>
  <c r="E91" i="4"/>
  <c r="M91" i="4" s="1"/>
  <c r="B25" i="37"/>
  <c r="E25" i="37"/>
  <c r="F25" i="37"/>
  <c r="G25" i="37"/>
  <c r="H25" i="37"/>
  <c r="D32" i="37"/>
  <c r="C32" i="37"/>
  <c r="C113" i="37"/>
  <c r="D113" i="37"/>
  <c r="L70" i="4"/>
  <c r="P70" i="4" s="1"/>
  <c r="L133" i="4"/>
  <c r="E103" i="4"/>
  <c r="L93" i="4"/>
  <c r="P93" i="4" s="1"/>
  <c r="C33" i="37"/>
  <c r="D33" i="37"/>
  <c r="C84" i="37"/>
  <c r="D84" i="37"/>
  <c r="C109" i="37"/>
  <c r="D109" i="37"/>
  <c r="C40" i="37"/>
  <c r="D40" i="37"/>
  <c r="L74" i="4"/>
  <c r="P74" i="4" s="1"/>
  <c r="L119" i="4"/>
  <c r="P119" i="4" s="1"/>
  <c r="L128" i="4"/>
  <c r="P128" i="4" s="1"/>
  <c r="C105" i="37"/>
  <c r="D105" i="37"/>
  <c r="M209" i="4"/>
  <c r="M326" i="4"/>
  <c r="C129" i="37"/>
  <c r="D129" i="37"/>
  <c r="L56" i="4"/>
  <c r="P56" i="4" s="1"/>
  <c r="E100" i="4"/>
  <c r="P91" i="4"/>
  <c r="L104" i="4"/>
  <c r="P104" i="4" s="1"/>
  <c r="L82" i="4"/>
  <c r="P82" i="4" s="1"/>
  <c r="L136" i="4"/>
  <c r="P136" i="4" s="1"/>
  <c r="L97" i="4"/>
  <c r="B16" i="37"/>
  <c r="E16" i="37"/>
  <c r="F16" i="37"/>
  <c r="G16" i="37"/>
  <c r="H16" i="37"/>
  <c r="E88" i="4"/>
  <c r="M88" i="4" s="1"/>
  <c r="B5" i="37"/>
  <c r="E5" i="37"/>
  <c r="F5" i="37"/>
  <c r="G5" i="37"/>
  <c r="H5" i="37"/>
  <c r="D36" i="37"/>
  <c r="C36" i="37"/>
  <c r="B37" i="37"/>
  <c r="E37" i="37"/>
  <c r="F37" i="37"/>
  <c r="G37" i="37"/>
  <c r="H37" i="37"/>
  <c r="C89" i="37"/>
  <c r="D89" i="37"/>
  <c r="C112" i="37"/>
  <c r="D112" i="37"/>
  <c r="D127" i="37"/>
  <c r="C127" i="37"/>
  <c r="M185" i="4"/>
  <c r="M333" i="4"/>
  <c r="P241" i="4"/>
  <c r="M65" i="4"/>
  <c r="M96" i="4"/>
  <c r="M210" i="4"/>
  <c r="P344" i="4"/>
  <c r="M284" i="4"/>
  <c r="P284" i="4"/>
  <c r="M312" i="4"/>
  <c r="M301" i="4"/>
  <c r="M255" i="4"/>
  <c r="M292" i="4"/>
  <c r="P320" i="4"/>
  <c r="M248" i="4"/>
  <c r="P248" i="4"/>
  <c r="M260" i="4"/>
  <c r="M332" i="4"/>
  <c r="M90" i="4"/>
  <c r="M296" i="4"/>
  <c r="M267" i="4"/>
  <c r="I207" i="37"/>
  <c r="I219" i="37"/>
  <c r="I231" i="37"/>
  <c r="I243" i="37"/>
  <c r="I255" i="37"/>
  <c r="I267" i="37"/>
  <c r="I279" i="37"/>
  <c r="I291" i="37"/>
  <c r="I303" i="37"/>
  <c r="I315" i="37"/>
  <c r="I327" i="37"/>
  <c r="I339" i="37"/>
  <c r="I208" i="37"/>
  <c r="I220" i="37"/>
  <c r="I232" i="37"/>
  <c r="I244" i="37"/>
  <c r="I256" i="37"/>
  <c r="I268" i="37"/>
  <c r="I280" i="37"/>
  <c r="I292" i="37"/>
  <c r="I304" i="37"/>
  <c r="I316" i="37"/>
  <c r="I328" i="37"/>
  <c r="I340" i="37"/>
  <c r="I209" i="37"/>
  <c r="I221" i="37"/>
  <c r="I233" i="37"/>
  <c r="I245" i="37"/>
  <c r="I257" i="37"/>
  <c r="I269" i="37"/>
  <c r="I281" i="37"/>
  <c r="I293" i="37"/>
  <c r="I305" i="37"/>
  <c r="I317" i="37"/>
  <c r="I329" i="37"/>
  <c r="I341" i="37"/>
  <c r="I210" i="37"/>
  <c r="I222" i="37"/>
  <c r="I234" i="37"/>
  <c r="I246" i="37"/>
  <c r="I258" i="37"/>
  <c r="I270" i="37"/>
  <c r="I282" i="37"/>
  <c r="I294" i="37"/>
  <c r="I306" i="37"/>
  <c r="I318" i="37"/>
  <c r="I330" i="37"/>
  <c r="I342" i="37"/>
  <c r="I211" i="37"/>
  <c r="I223" i="37"/>
  <c r="I235" i="37"/>
  <c r="I247" i="37"/>
  <c r="I259" i="37"/>
  <c r="I271" i="37"/>
  <c r="I283" i="37"/>
  <c r="I295" i="37"/>
  <c r="I307" i="37"/>
  <c r="I319" i="37"/>
  <c r="I331" i="37"/>
  <c r="I343" i="37"/>
  <c r="I212" i="37"/>
  <c r="I224" i="37"/>
  <c r="I236" i="37"/>
  <c r="I248" i="37"/>
  <c r="I260" i="37"/>
  <c r="I272" i="37"/>
  <c r="I284" i="37"/>
  <c r="I296" i="37"/>
  <c r="I308" i="37"/>
  <c r="I320" i="37"/>
  <c r="I332" i="37"/>
  <c r="I344" i="37"/>
  <c r="I201" i="37"/>
  <c r="I213" i="37"/>
  <c r="I225" i="37"/>
  <c r="I237" i="37"/>
  <c r="I249" i="37"/>
  <c r="I261" i="37"/>
  <c r="I273" i="37"/>
  <c r="I285" i="37"/>
  <c r="I297" i="37"/>
  <c r="I309" i="37"/>
  <c r="I321" i="37"/>
  <c r="I333" i="37"/>
  <c r="I345" i="37"/>
  <c r="I202" i="37"/>
  <c r="I214" i="37"/>
  <c r="I226" i="37"/>
  <c r="I238" i="37"/>
  <c r="I250" i="37"/>
  <c r="I262" i="37"/>
  <c r="I274" i="37"/>
  <c r="I286" i="37"/>
  <c r="I298" i="37"/>
  <c r="I310" i="37"/>
  <c r="I322" i="37"/>
  <c r="I334" i="37"/>
  <c r="I346" i="37"/>
  <c r="I203" i="37"/>
  <c r="I215" i="37"/>
  <c r="I227" i="37"/>
  <c r="I239" i="37"/>
  <c r="I251" i="37"/>
  <c r="I263" i="37"/>
  <c r="I275" i="37"/>
  <c r="I287" i="37"/>
  <c r="I299" i="37"/>
  <c r="I311" i="37"/>
  <c r="I323" i="37"/>
  <c r="I335" i="37"/>
  <c r="I347" i="37"/>
  <c r="I204" i="37"/>
  <c r="I216" i="37"/>
  <c r="I228" i="37"/>
  <c r="I240" i="37"/>
  <c r="I252" i="37"/>
  <c r="I264" i="37"/>
  <c r="I276" i="37"/>
  <c r="I288" i="37"/>
  <c r="I300" i="37"/>
  <c r="I312" i="37"/>
  <c r="I324" i="37"/>
  <c r="I336" i="37"/>
  <c r="I348" i="37"/>
  <c r="I205" i="37"/>
  <c r="I217" i="37"/>
  <c r="I229" i="37"/>
  <c r="I241" i="37"/>
  <c r="I253" i="37"/>
  <c r="I265" i="37"/>
  <c r="I277" i="37"/>
  <c r="I289" i="37"/>
  <c r="I301" i="37"/>
  <c r="I313" i="37"/>
  <c r="I325" i="37"/>
  <c r="I337" i="37"/>
  <c r="I349" i="37"/>
  <c r="I206" i="37"/>
  <c r="I218" i="37"/>
  <c r="I230" i="37"/>
  <c r="I242" i="37"/>
  <c r="I254" i="37"/>
  <c r="I266" i="37"/>
  <c r="I278" i="37"/>
  <c r="I290" i="37"/>
  <c r="I302" i="37"/>
  <c r="I314" i="37"/>
  <c r="I326" i="37"/>
  <c r="I338" i="37"/>
  <c r="P43" i="4"/>
  <c r="P50" i="4"/>
  <c r="D4" i="37"/>
  <c r="C4" i="37"/>
  <c r="P33" i="4"/>
  <c r="P26" i="4"/>
  <c r="P40" i="4"/>
  <c r="P52" i="4"/>
  <c r="P29" i="4"/>
  <c r="P39" i="4"/>
  <c r="P48" i="4"/>
  <c r="P44" i="4"/>
  <c r="P35" i="4"/>
  <c r="P45" i="4"/>
  <c r="P30" i="4"/>
  <c r="P47" i="4"/>
  <c r="P24" i="4"/>
  <c r="P49" i="4"/>
  <c r="P36" i="4"/>
  <c r="P51" i="4"/>
  <c r="P42" i="4"/>
  <c r="P38" i="4"/>
  <c r="F11" i="4"/>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M131" i="4" l="1"/>
  <c r="P99" i="4"/>
  <c r="M73" i="4"/>
  <c r="M122" i="4"/>
  <c r="M85" i="4"/>
  <c r="M124" i="4"/>
  <c r="M138" i="4"/>
  <c r="M87" i="4"/>
  <c r="M130" i="4"/>
  <c r="M103" i="4"/>
  <c r="M107" i="4"/>
  <c r="M100" i="4"/>
  <c r="M118" i="4"/>
  <c r="M109" i="4"/>
  <c r="M108" i="4"/>
  <c r="M134" i="4"/>
  <c r="M67" i="4"/>
  <c r="M83" i="4"/>
  <c r="M76" i="4"/>
  <c r="M117" i="4"/>
  <c r="M95" i="4"/>
  <c r="M94" i="4"/>
  <c r="M93" i="4"/>
  <c r="M105" i="4"/>
  <c r="M123" i="4"/>
  <c r="I2" i="13"/>
  <c r="I4" i="13" s="1"/>
  <c r="M70" i="4"/>
  <c r="M104" i="4"/>
  <c r="P107" i="4"/>
  <c r="M68" i="4"/>
  <c r="C25" i="37"/>
  <c r="D25" i="37"/>
  <c r="M128" i="4"/>
  <c r="M98" i="4"/>
  <c r="C44" i="37"/>
  <c r="D44" i="37"/>
  <c r="M74" i="4"/>
  <c r="C29" i="37"/>
  <c r="D29" i="37"/>
  <c r="C5" i="37"/>
  <c r="D5" i="37"/>
  <c r="P133" i="4"/>
  <c r="M133" i="4"/>
  <c r="M136" i="4"/>
  <c r="M71" i="4"/>
  <c r="M120" i="4"/>
  <c r="C41" i="37"/>
  <c r="D41" i="37"/>
  <c r="M82" i="4"/>
  <c r="C28" i="37"/>
  <c r="D28" i="37"/>
  <c r="M86" i="4"/>
  <c r="M97" i="4"/>
  <c r="P97" i="4"/>
  <c r="P140" i="4"/>
  <c r="M140" i="4"/>
  <c r="M92" i="4"/>
  <c r="C37" i="37"/>
  <c r="D37" i="37"/>
  <c r="P127" i="4"/>
  <c r="M127" i="4"/>
  <c r="M75" i="4"/>
  <c r="P75" i="4"/>
  <c r="M80" i="4"/>
  <c r="C16" i="37"/>
  <c r="D16" i="37"/>
  <c r="D15" i="37"/>
  <c r="C15" i="37"/>
  <c r="M112" i="4"/>
  <c r="M84" i="4"/>
  <c r="M119" i="4"/>
  <c r="B40" i="4"/>
  <c r="E40" i="4" s="1"/>
  <c r="M40" i="4" s="1"/>
  <c r="B31" i="4"/>
  <c r="E31" i="4" s="1"/>
  <c r="M31" i="4" s="1"/>
  <c r="B30" i="4"/>
  <c r="E30" i="4" s="1"/>
  <c r="M30" i="4" s="1"/>
  <c r="B52" i="4"/>
  <c r="E52" i="4" s="1"/>
  <c r="M52" i="4" s="1"/>
  <c r="B24" i="4"/>
  <c r="E24" i="4" s="1"/>
  <c r="M24" i="4" s="1"/>
  <c r="B42" i="4"/>
  <c r="E42" i="4" s="1"/>
  <c r="M42" i="4" s="1"/>
  <c r="B38" i="4"/>
  <c r="E38" i="4" s="1"/>
  <c r="M38" i="4" s="1"/>
  <c r="B57" i="4"/>
  <c r="E57" i="4" s="1"/>
  <c r="M57" i="4" s="1"/>
  <c r="B53" i="4"/>
  <c r="E53" i="4" s="1"/>
  <c r="M53" i="4" s="1"/>
  <c r="B26" i="4"/>
  <c r="E26" i="4" s="1"/>
  <c r="M26" i="4" s="1"/>
  <c r="B60" i="4"/>
  <c r="E60" i="4" s="1"/>
  <c r="M60" i="4" s="1"/>
  <c r="B35" i="4"/>
  <c r="E35" i="4" s="1"/>
  <c r="M35" i="4" s="1"/>
  <c r="B46" i="4"/>
  <c r="E46" i="4" s="1"/>
  <c r="M46" i="4" s="1"/>
  <c r="B62" i="4"/>
  <c r="E62" i="4" s="1"/>
  <c r="M62" i="4" s="1"/>
  <c r="B36" i="4"/>
  <c r="E36" i="4" s="1"/>
  <c r="M36" i="4" s="1"/>
  <c r="B58" i="4"/>
  <c r="E58" i="4" s="1"/>
  <c r="M58" i="4" s="1"/>
  <c r="B54" i="4"/>
  <c r="E54" i="4" s="1"/>
  <c r="M54" i="4" s="1"/>
  <c r="B45" i="4"/>
  <c r="E45" i="4" s="1"/>
  <c r="M45" i="4" s="1"/>
  <c r="B33" i="4"/>
  <c r="E33" i="4" s="1"/>
  <c r="M33" i="4" s="1"/>
  <c r="B41" i="4"/>
  <c r="E41" i="4" s="1"/>
  <c r="M41" i="4" s="1"/>
  <c r="B43" i="4"/>
  <c r="E43" i="4" s="1"/>
  <c r="M43" i="4" s="1"/>
  <c r="B29" i="4"/>
  <c r="E29" i="4" s="1"/>
  <c r="M29" i="4" s="1"/>
  <c r="B50" i="4"/>
  <c r="E50" i="4" s="1"/>
  <c r="M50" i="4" s="1"/>
  <c r="B55" i="4"/>
  <c r="E55" i="4" s="1"/>
  <c r="M55" i="4" s="1"/>
  <c r="B47" i="4"/>
  <c r="E47" i="4" s="1"/>
  <c r="M47" i="4" s="1"/>
  <c r="B28" i="4"/>
  <c r="E28" i="4" s="1"/>
  <c r="M28" i="4" s="1"/>
  <c r="B34" i="4"/>
  <c r="E34" i="4" s="1"/>
  <c r="M34" i="4" s="1"/>
  <c r="B59" i="4"/>
  <c r="E59" i="4" s="1"/>
  <c r="M59" i="4" s="1"/>
  <c r="B48" i="4"/>
  <c r="E48" i="4" s="1"/>
  <c r="M48" i="4" s="1"/>
  <c r="B61" i="4"/>
  <c r="E61" i="4" s="1"/>
  <c r="M61" i="4" s="1"/>
  <c r="B49" i="4"/>
  <c r="E49" i="4" s="1"/>
  <c r="M49" i="4" s="1"/>
  <c r="B37" i="4"/>
  <c r="E37" i="4" s="1"/>
  <c r="M37" i="4" s="1"/>
  <c r="B25" i="4"/>
  <c r="E25" i="4" s="1"/>
  <c r="M25" i="4" s="1"/>
  <c r="B56" i="4"/>
  <c r="E56" i="4" s="1"/>
  <c r="M56" i="4" s="1"/>
  <c r="B44" i="4"/>
  <c r="E44" i="4" s="1"/>
  <c r="M44" i="4" s="1"/>
  <c r="B32" i="4"/>
  <c r="E32" i="4" s="1"/>
  <c r="M32" i="4" s="1"/>
  <c r="B63" i="4"/>
  <c r="E63" i="4" s="1"/>
  <c r="M63" i="4" s="1"/>
  <c r="B51" i="4"/>
  <c r="E51" i="4" s="1"/>
  <c r="M51" i="4" s="1"/>
  <c r="B39" i="4"/>
  <c r="E39" i="4" s="1"/>
  <c r="M39" i="4" s="1"/>
  <c r="B27" i="4"/>
  <c r="E27" i="4" s="1"/>
  <c r="M27" i="4" s="1"/>
  <c r="G16" i="4"/>
  <c r="G17" i="4"/>
  <c r="G18" i="4"/>
  <c r="G12" i="4"/>
  <c r="G13" i="4"/>
  <c r="G14" i="4"/>
  <c r="G15" i="4"/>
  <c r="G11" i="4"/>
  <c r="G3" i="4" l="1"/>
  <c r="G5" i="4" s="1"/>
  <c r="W2" i="22"/>
  <c r="X2" i="22"/>
  <c r="Z2" i="22"/>
  <c r="H11" i="13" l="1"/>
  <c r="H12" i="13"/>
  <c r="H13" i="13"/>
  <c r="H14" i="13"/>
  <c r="H15" i="13"/>
  <c r="H17" i="13"/>
  <c r="H18" i="13"/>
  <c r="H10" i="13"/>
  <c r="AF4" i="28"/>
  <c r="F12" i="4"/>
  <c r="F13" i="4"/>
  <c r="F14" i="4"/>
  <c r="F15" i="4"/>
  <c r="F16" i="4"/>
  <c r="F17" i="4"/>
  <c r="F18" i="4"/>
  <c r="F19" i="4"/>
  <c r="F20" i="4"/>
  <c r="F21" i="4"/>
  <c r="F22" i="4"/>
  <c r="F23" i="4"/>
  <c r="G11" i="13"/>
  <c r="N11" i="13" s="1"/>
  <c r="G12" i="13"/>
  <c r="N12" i="13" s="1"/>
  <c r="G13" i="13"/>
  <c r="N13" i="13" s="1"/>
  <c r="G14" i="13"/>
  <c r="N14" i="13" s="1"/>
  <c r="G15" i="13"/>
  <c r="N15" i="13" s="1"/>
  <c r="G10" i="13"/>
  <c r="N10" i="13" s="1"/>
  <c r="B4" i="4" l="1"/>
  <c r="H2" i="13"/>
  <c r="F3" i="4"/>
  <c r="F5" i="4" s="1"/>
  <c r="G2" i="13"/>
  <c r="G4" i="13" s="1"/>
  <c r="L11" i="4"/>
  <c r="F4" i="13"/>
  <c r="B13" i="4"/>
  <c r="E13" i="4" s="1"/>
  <c r="L13" i="4"/>
  <c r="P13" i="4" s="1"/>
  <c r="L14" i="4"/>
  <c r="P14" i="4" s="1"/>
  <c r="L15" i="4"/>
  <c r="P15" i="4" s="1"/>
  <c r="L16" i="4"/>
  <c r="L12" i="4"/>
  <c r="E22" i="4"/>
  <c r="B21" i="4"/>
  <c r="E21" i="4" s="1"/>
  <c r="B20" i="4"/>
  <c r="E20" i="4" s="1"/>
  <c r="B19" i="4"/>
  <c r="E19" i="4" s="1"/>
  <c r="B18" i="4"/>
  <c r="E18" i="4" s="1"/>
  <c r="B64" i="4"/>
  <c r="E64" i="4" s="1"/>
  <c r="M64" i="4" s="1"/>
  <c r="B17" i="4"/>
  <c r="E17" i="4" s="1"/>
  <c r="B16" i="4"/>
  <c r="E16" i="4" s="1"/>
  <c r="B23" i="4"/>
  <c r="E23" i="4" s="1"/>
  <c r="P11" i="4" l="1"/>
  <c r="I4" i="37" s="1"/>
  <c r="P12" i="4"/>
  <c r="I24" i="37"/>
  <c r="I36" i="37"/>
  <c r="I48" i="37"/>
  <c r="I60" i="37"/>
  <c r="I72" i="37"/>
  <c r="I84" i="37"/>
  <c r="I96" i="37"/>
  <c r="I108" i="37"/>
  <c r="I120" i="37"/>
  <c r="I132" i="37"/>
  <c r="I144" i="37"/>
  <c r="I156" i="37"/>
  <c r="I168" i="37"/>
  <c r="I180" i="37"/>
  <c r="I192" i="37"/>
  <c r="I104" i="37"/>
  <c r="I70" i="37"/>
  <c r="I166" i="37"/>
  <c r="I107" i="37"/>
  <c r="I25" i="37"/>
  <c r="I37" i="37"/>
  <c r="I49" i="37"/>
  <c r="I61" i="37"/>
  <c r="I73" i="37"/>
  <c r="I85" i="37"/>
  <c r="I97" i="37"/>
  <c r="I109" i="37"/>
  <c r="I121" i="37"/>
  <c r="I133" i="37"/>
  <c r="I145" i="37"/>
  <c r="I157" i="37"/>
  <c r="I169" i="37"/>
  <c r="I181" i="37"/>
  <c r="I193" i="37"/>
  <c r="I56" i="37"/>
  <c r="I92" i="37"/>
  <c r="I152" i="37"/>
  <c r="I188" i="37"/>
  <c r="I46" i="37"/>
  <c r="I118" i="37"/>
  <c r="I178" i="37"/>
  <c r="I23" i="37"/>
  <c r="I35" i="37"/>
  <c r="I59" i="37"/>
  <c r="I131" i="37"/>
  <c r="I167" i="37"/>
  <c r="I26" i="37"/>
  <c r="I38" i="37"/>
  <c r="I50" i="37"/>
  <c r="I62" i="37"/>
  <c r="I74" i="37"/>
  <c r="I86" i="37"/>
  <c r="I98" i="37"/>
  <c r="I110" i="37"/>
  <c r="I122" i="37"/>
  <c r="I134" i="37"/>
  <c r="I146" i="37"/>
  <c r="I158" i="37"/>
  <c r="I170" i="37"/>
  <c r="I182" i="37"/>
  <c r="I194" i="37"/>
  <c r="I116" i="37"/>
  <c r="I58" i="37"/>
  <c r="I190" i="37"/>
  <c r="I83" i="37"/>
  <c r="I191" i="37"/>
  <c r="I27" i="37"/>
  <c r="I39" i="37"/>
  <c r="I51" i="37"/>
  <c r="I63" i="37"/>
  <c r="I75" i="37"/>
  <c r="I87" i="37"/>
  <c r="I99" i="37"/>
  <c r="I111" i="37"/>
  <c r="I123" i="37"/>
  <c r="I135" i="37"/>
  <c r="I147" i="37"/>
  <c r="I159" i="37"/>
  <c r="I171" i="37"/>
  <c r="I183" i="37"/>
  <c r="I195" i="37"/>
  <c r="I164" i="37"/>
  <c r="I106" i="37"/>
  <c r="I119" i="37"/>
  <c r="I28" i="37"/>
  <c r="I40" i="37"/>
  <c r="I52" i="37"/>
  <c r="I64" i="37"/>
  <c r="I76" i="37"/>
  <c r="I88" i="37"/>
  <c r="I100" i="37"/>
  <c r="I112" i="37"/>
  <c r="I124" i="37"/>
  <c r="I136" i="37"/>
  <c r="I148" i="37"/>
  <c r="I160" i="37"/>
  <c r="I172" i="37"/>
  <c r="I184" i="37"/>
  <c r="I196" i="37"/>
  <c r="I32" i="37"/>
  <c r="I68" i="37"/>
  <c r="I128" i="37"/>
  <c r="I176" i="37"/>
  <c r="I22" i="37"/>
  <c r="I94" i="37"/>
  <c r="I154" i="37"/>
  <c r="I47" i="37"/>
  <c r="I71" i="37"/>
  <c r="I155" i="37"/>
  <c r="I179" i="37"/>
  <c r="I17" i="37"/>
  <c r="I29" i="37"/>
  <c r="I41" i="37"/>
  <c r="I53" i="37"/>
  <c r="I65" i="37"/>
  <c r="I77" i="37"/>
  <c r="I89" i="37"/>
  <c r="I101" i="37"/>
  <c r="I113" i="37"/>
  <c r="I125" i="37"/>
  <c r="I137" i="37"/>
  <c r="I149" i="37"/>
  <c r="I161" i="37"/>
  <c r="I173" i="37"/>
  <c r="I185" i="37"/>
  <c r="I197" i="37"/>
  <c r="I44" i="37"/>
  <c r="I80" i="37"/>
  <c r="I140" i="37"/>
  <c r="I18" i="37"/>
  <c r="I30" i="37"/>
  <c r="I42" i="37"/>
  <c r="I54" i="37"/>
  <c r="I66" i="37"/>
  <c r="I78" i="37"/>
  <c r="I90" i="37"/>
  <c r="I102" i="37"/>
  <c r="I114" i="37"/>
  <c r="I126" i="37"/>
  <c r="I138" i="37"/>
  <c r="I150" i="37"/>
  <c r="I162" i="37"/>
  <c r="I174" i="37"/>
  <c r="I186" i="37"/>
  <c r="I198" i="37"/>
  <c r="I19" i="37"/>
  <c r="I31" i="37"/>
  <c r="I43" i="37"/>
  <c r="I55" i="37"/>
  <c r="I67" i="37"/>
  <c r="I79" i="37"/>
  <c r="I91" i="37"/>
  <c r="I103" i="37"/>
  <c r="I115" i="37"/>
  <c r="I127" i="37"/>
  <c r="I139" i="37"/>
  <c r="I151" i="37"/>
  <c r="I163" i="37"/>
  <c r="I175" i="37"/>
  <c r="I187" i="37"/>
  <c r="I199" i="37"/>
  <c r="I20" i="37"/>
  <c r="I142" i="37"/>
  <c r="I143" i="37"/>
  <c r="I200" i="37"/>
  <c r="I21" i="37"/>
  <c r="I33" i="37"/>
  <c r="I45" i="37"/>
  <c r="I57" i="37"/>
  <c r="I69" i="37"/>
  <c r="I81" i="37"/>
  <c r="I93" i="37"/>
  <c r="I105" i="37"/>
  <c r="I117" i="37"/>
  <c r="I129" i="37"/>
  <c r="I141" i="37"/>
  <c r="I153" i="37"/>
  <c r="I165" i="37"/>
  <c r="I177" i="37"/>
  <c r="I189" i="37"/>
  <c r="I34" i="37"/>
  <c r="I82" i="37"/>
  <c r="I130" i="37"/>
  <c r="I95" i="37"/>
  <c r="I5" i="37"/>
  <c r="I8" i="37"/>
  <c r="I6" i="37"/>
  <c r="I7" i="37"/>
  <c r="B11" i="4"/>
  <c r="P16" i="4"/>
  <c r="I9" i="37" s="1"/>
  <c r="H4" i="13"/>
  <c r="L21" i="4"/>
  <c r="P21" i="4" s="1"/>
  <c r="I14" i="37" s="1"/>
  <c r="L22" i="4"/>
  <c r="P22" i="4" s="1"/>
  <c r="I15" i="37" s="1"/>
  <c r="L23" i="4"/>
  <c r="P23" i="4" s="1"/>
  <c r="I16" i="37" s="1"/>
  <c r="L17" i="4"/>
  <c r="P17" i="4" s="1"/>
  <c r="I10" i="37" s="1"/>
  <c r="L19" i="4"/>
  <c r="P19" i="4" s="1"/>
  <c r="I12" i="37" s="1"/>
  <c r="L20" i="4"/>
  <c r="P20" i="4" s="1"/>
  <c r="I13" i="37" s="1"/>
  <c r="L18" i="4"/>
  <c r="P18" i="4" s="1"/>
  <c r="I11" i="37" s="1"/>
  <c r="B14" i="4"/>
  <c r="E14" i="4" s="1"/>
  <c r="M14" i="4" s="1"/>
  <c r="B12" i="4"/>
  <c r="E12" i="4" s="1"/>
  <c r="M12" i="4" s="1"/>
  <c r="M16" i="4"/>
  <c r="M13" i="4"/>
  <c r="B15" i="4"/>
  <c r="E15" i="4" s="1"/>
  <c r="M15" i="4" s="1"/>
  <c r="M22" i="4" l="1"/>
  <c r="E11" i="4"/>
  <c r="M11" i="4" s="1"/>
  <c r="B3" i="4"/>
  <c r="B5" i="4" s="1"/>
  <c r="M18" i="4"/>
  <c r="M21" i="4"/>
  <c r="M23" i="4"/>
  <c r="M19" i="4"/>
  <c r="M20" i="4"/>
  <c r="M17" i="4"/>
  <c r="M8" i="4" l="1"/>
  <c r="L6"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Carrie Allen</author>
  </authors>
  <commentList>
    <comment ref="B10" authorId="0" shapeId="0" xr:uid="{BC59BA5C-B92F-42C9-8F44-CFF8D0C17D73}">
      <text>
        <r>
          <rPr>
            <b/>
            <sz val="9"/>
            <color indexed="81"/>
            <rFont val="Tahoma"/>
            <family val="2"/>
          </rPr>
          <t>Carrie Allen:</t>
        </r>
        <r>
          <rPr>
            <sz val="9"/>
            <color indexed="81"/>
            <rFont val="Tahoma"/>
            <family val="2"/>
          </rPr>
          <t xml:space="preserve">
This is the amount in Column L of TN_GL97_Recon</t>
        </r>
      </text>
    </comment>
    <comment ref="D10" authorId="0" shapeId="0" xr:uid="{4138B887-F4EE-40B4-8D03-B97F5D82483D}">
      <text>
        <r>
          <rPr>
            <b/>
            <sz val="9"/>
            <color indexed="81"/>
            <rFont val="Tahoma"/>
            <family val="2"/>
          </rPr>
          <t>Carrie Allen:</t>
        </r>
        <r>
          <rPr>
            <sz val="9"/>
            <color indexed="81"/>
            <rFont val="Tahoma"/>
            <family val="2"/>
          </rPr>
          <t xml:space="preserve">
The GR06 returns the source transactions for items that have recognized 68001 and 68002 revenue only.  It will also pick up year-end accrual entries with YAE Analysis Type.</t>
        </r>
      </text>
    </comment>
    <comment ref="F10" authorId="0" shapeId="0" xr:uid="{06BE3A30-4204-455D-99CD-CEC82CFB1A41}">
      <text>
        <r>
          <rPr>
            <b/>
            <sz val="9"/>
            <color indexed="81"/>
            <rFont val="Tahoma"/>
            <family val="2"/>
          </rPr>
          <t>Carrie Allen:</t>
        </r>
        <r>
          <rPr>
            <sz val="9"/>
            <color indexed="81"/>
            <rFont val="Tahoma"/>
            <family val="2"/>
          </rPr>
          <t xml:space="preserve">
When federal funds are received but revenue other than 68001 or 68002 are recognized, this column should be populated.  This is a reconciling item because the GR06 returns source transactions only when 68001 or 68002 revenue is recognized.  This needs to be added to the SEFA expense reported.  </t>
        </r>
      </text>
    </comment>
    <comment ref="G10" authorId="0" shapeId="0" xr:uid="{45FF0434-82BB-4682-99F7-89AADED91EAE}">
      <text>
        <r>
          <rPr>
            <b/>
            <sz val="9"/>
            <color indexed="81"/>
            <rFont val="Tahoma"/>
            <family val="2"/>
          </rPr>
          <t>Carrie Allen:</t>
        </r>
        <r>
          <rPr>
            <sz val="9"/>
            <color indexed="81"/>
            <rFont val="Tahoma"/>
            <family val="2"/>
          </rPr>
          <t xml:space="preserve">
When Program income is receipted, Federal Revenue is reduced by that amount.  The GR06 returns results based on revenue recognized which is why program income returns on this query as a credit amount, and the amount must be shown as a reconciiling item.  The amount shown as Program Income needs to be added to the SEFA Expense amount.</t>
        </r>
      </text>
    </comment>
    <comment ref="H10" authorId="0" shapeId="0" xr:uid="{1C690ED8-085F-481F-8CB3-93549A4EE55E}">
      <text>
        <r>
          <rPr>
            <b/>
            <sz val="9"/>
            <color indexed="81"/>
            <rFont val="Tahoma"/>
            <family val="2"/>
          </rPr>
          <t>Carrie Allen:</t>
        </r>
        <r>
          <rPr>
            <sz val="9"/>
            <color indexed="81"/>
            <rFont val="Tahoma"/>
            <family val="2"/>
          </rPr>
          <t xml:space="preserve">
The GR06 returns results based on revenue recognized.  For amounts in this column, the expenditure was recorded in the previous fiscal year, but the revenue recognized in this fiscal year so it is showing on the GR06 as SEFA expense.  The SEFA expenditure amount needs to be reduced because this amount was reported on a previous SEFA.</t>
        </r>
      </text>
    </comment>
    <comment ref="I10" authorId="0" shapeId="0" xr:uid="{5331335A-09A9-4E35-A643-E8D5BDF06755}">
      <text>
        <r>
          <rPr>
            <b/>
            <sz val="9"/>
            <color indexed="81"/>
            <rFont val="Tahoma"/>
            <family val="2"/>
          </rPr>
          <t>Carrie Allen:</t>
        </r>
        <r>
          <rPr>
            <sz val="9"/>
            <color indexed="81"/>
            <rFont val="Tahoma"/>
            <family val="2"/>
          </rPr>
          <t xml:space="preserve">
Please provide an explanation and any supporting documentation for all Other reconciling items.  Common Examples of Other Reconciling Items:
  - Refund of Prior Year Expenditures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Carrie Allen</author>
  </authors>
  <commentList>
    <comment ref="F9" authorId="0" shapeId="0" xr:uid="{61338B5F-B597-45EF-A525-D4E2D743B3D1}">
      <text>
        <r>
          <rPr>
            <b/>
            <sz val="9"/>
            <color indexed="81"/>
            <rFont val="Tahoma"/>
            <family val="2"/>
          </rPr>
          <t>Carrie Allen:</t>
        </r>
        <r>
          <rPr>
            <sz val="9"/>
            <color indexed="81"/>
            <rFont val="Tahoma"/>
            <family val="2"/>
          </rPr>
          <t xml:space="preserve">
Indirect Cost expense is recorded to account 8904000 which is an off-budget account.  The GL query pulls from the ACTUALS ledger which does not contain off-budget accounts.  Recognized revenue to cover the indirect cost expense records in the ACTUALS ledger.  </t>
        </r>
      </text>
    </comment>
    <comment ref="G9" authorId="0" shapeId="0" xr:uid="{6BC2E2BE-A0BD-4FCD-9C8D-0B76F742D4E7}">
      <text>
        <r>
          <rPr>
            <b/>
            <sz val="9"/>
            <color indexed="81"/>
            <rFont val="Tahoma"/>
            <family val="2"/>
          </rPr>
          <t>Carrie Allen:</t>
        </r>
        <r>
          <rPr>
            <sz val="9"/>
            <color indexed="81"/>
            <rFont val="Tahoma"/>
            <family val="2"/>
          </rPr>
          <t xml:space="preserve">
Transactions to trigger revenue recognize for a Statistical Grant are recorded in the STAT ledger.  The GL query pulls from the ACTUALS ledger which does not contain the STAT ledger.  Recognized revenue for the Statistical Grant is recorded in the ACTUALS ledger.  </t>
        </r>
      </text>
    </comment>
    <comment ref="H9" authorId="0" shapeId="0" xr:uid="{7D31D69F-E374-40D9-82C5-48009B0CBEE7}">
      <text>
        <r>
          <rPr>
            <b/>
            <sz val="9"/>
            <color indexed="81"/>
            <rFont val="Tahoma"/>
            <family val="2"/>
          </rPr>
          <t xml:space="preserve">Carrie Allen:
</t>
        </r>
        <r>
          <rPr>
            <sz val="9"/>
            <color indexed="81"/>
            <rFont val="Tahoma"/>
            <family val="2"/>
          </rPr>
          <t>For amounts in this column, the expenditure was recorded in the previous fiscal year, but the revenue recognized in the current fiscal year.</t>
        </r>
      </text>
    </comment>
    <comment ref="N9" authorId="0" shapeId="0" xr:uid="{6C666335-5F7E-448D-8BAC-B094372EA41F}">
      <text>
        <r>
          <rPr>
            <b/>
            <sz val="9"/>
            <color indexed="81"/>
            <rFont val="Tahoma"/>
            <family val="2"/>
          </rPr>
          <t>Carrie Allen:</t>
        </r>
        <r>
          <rPr>
            <sz val="9"/>
            <color indexed="81"/>
            <rFont val="Tahoma"/>
            <family val="2"/>
          </rPr>
          <t xml:space="preserve">
The amount in this column represents expense per the GL updated for indirect cost expense in an off-budget account, and statistical grant activity in the STAT ledger.  </t>
        </r>
      </text>
    </comment>
  </commentList>
</comments>
</file>

<file path=xl/sharedStrings.xml><?xml version="1.0" encoding="utf-8"?>
<sst xmlns="http://schemas.openxmlformats.org/spreadsheetml/2006/main" count="7698" uniqueCount="3065">
  <si>
    <t>Project ID</t>
  </si>
  <si>
    <t>Assistance Listing Number</t>
  </si>
  <si>
    <t>ALN Description</t>
  </si>
  <si>
    <t>Federal Agency Description</t>
  </si>
  <si>
    <t>Grant Start Date</t>
  </si>
  <si>
    <t>Grant End Date</t>
  </si>
  <si>
    <t>Federal Award ID</t>
  </si>
  <si>
    <t>Reference Award ID</t>
  </si>
  <si>
    <t>SEFA Expenditures</t>
  </si>
  <si>
    <t>RECONCILIATION - GL QUERY TO GR06_SEFA_EXP &amp; GR06_SEFA_EXP TO SEFA</t>
  </si>
  <si>
    <t>Schedule Total</t>
  </si>
  <si>
    <t>Check Figure</t>
  </si>
  <si>
    <t>Difference</t>
  </si>
  <si>
    <t>Adjustments to GR06 to arrive at SEFA Expenditure Amount</t>
  </si>
  <si>
    <t>(1)</t>
  </si>
  <si>
    <t>(2)</t>
  </si>
  <si>
    <t>(3)</t>
  </si>
  <si>
    <t>(4)</t>
  </si>
  <si>
    <t>(5)</t>
  </si>
  <si>
    <t>(6)</t>
  </si>
  <si>
    <t>Tab C</t>
  </si>
  <si>
    <t>Tab F</t>
  </si>
  <si>
    <t>PER AGENCY SEFA</t>
  </si>
  <si>
    <t>Edison Project</t>
  </si>
  <si>
    <t>Adjusted EXP AMT PER GL 97</t>
  </si>
  <si>
    <t>Amount per GR06 SEFA Expense</t>
  </si>
  <si>
    <t>Federal Funds Received from Other State (NONGOV  and PTFED)</t>
  </si>
  <si>
    <t>Program Income 68080005</t>
  </si>
  <si>
    <t>Rev/Exp Recorded in Different Years</t>
  </si>
  <si>
    <t>Other</t>
  </si>
  <si>
    <t>Total Adjustments</t>
  </si>
  <si>
    <t>Reconciled</t>
  </si>
  <si>
    <t>Non-Cash Assistance</t>
  </si>
  <si>
    <t>Policy 20 Exception</t>
  </si>
  <si>
    <t>SEFA Expenditure Amount</t>
  </si>
  <si>
    <t>The purpose of this schedule is to reconcile Revenue and Expense per the GL by Project.</t>
  </si>
  <si>
    <t>Sum of Schedule</t>
  </si>
  <si>
    <t>Check Figures</t>
  </si>
  <si>
    <t>Unreconciled Balance</t>
  </si>
  <si>
    <t>Revenue and Expense Reconciling Items</t>
  </si>
  <si>
    <t>Sum of Sum Amount</t>
  </si>
  <si>
    <t>Revenue/Expense</t>
  </si>
  <si>
    <t>Tab B</t>
  </si>
  <si>
    <t>Tab D</t>
  </si>
  <si>
    <t>Tab E</t>
  </si>
  <si>
    <t>Tab G</t>
  </si>
  <si>
    <t>Project</t>
  </si>
  <si>
    <t>Activity</t>
  </si>
  <si>
    <t>Grand Total</t>
  </si>
  <si>
    <t>Indirect Cost (8904000)</t>
  </si>
  <si>
    <t>Statistical Grants</t>
  </si>
  <si>
    <t>Incorrect Analysis Type</t>
  </si>
  <si>
    <t>Notes</t>
  </si>
  <si>
    <t>Expense per GL + Indirect Cost + Statistical Activity</t>
  </si>
  <si>
    <t>Fiscal Year</t>
  </si>
  <si>
    <t>Beg Pd</t>
  </si>
  <si>
    <t>End Pd</t>
  </si>
  <si>
    <t>Business Unit</t>
  </si>
  <si>
    <t>Journal ID</t>
  </si>
  <si>
    <t>Dept</t>
  </si>
  <si>
    <t>Program</t>
  </si>
  <si>
    <t>Source Type</t>
  </si>
  <si>
    <t>Category</t>
  </si>
  <si>
    <t>Subcategory</t>
  </si>
  <si>
    <t>An Type</t>
  </si>
  <si>
    <t>Account</t>
  </si>
  <si>
    <t>User Code</t>
  </si>
  <si>
    <t>Account Descr</t>
  </si>
  <si>
    <t>Sum Amount</t>
  </si>
  <si>
    <t>Period</t>
  </si>
  <si>
    <t>Source</t>
  </si>
  <si>
    <t>Sys Source</t>
  </si>
  <si>
    <t>Date</t>
  </si>
  <si>
    <t>Posted</t>
  </si>
  <si>
    <t>5 Digit Acct</t>
  </si>
  <si>
    <t>NonGov_PTFED</t>
  </si>
  <si>
    <t>Act_Ana Type</t>
  </si>
  <si>
    <t>PC Bus Unit</t>
  </si>
  <si>
    <t>CFDA</t>
  </si>
  <si>
    <t>Contract/Award</t>
  </si>
  <si>
    <t>Grantor</t>
  </si>
  <si>
    <t>Grantor Name</t>
  </si>
  <si>
    <t>Ref Awd Num</t>
  </si>
  <si>
    <t>Fed Awd ID#</t>
  </si>
  <si>
    <t>Award Begin</t>
  </si>
  <si>
    <t>Award End</t>
  </si>
  <si>
    <t>Activity Type</t>
  </si>
  <si>
    <t>Anl Type</t>
  </si>
  <si>
    <t>Total Amount</t>
  </si>
  <si>
    <t>INFO</t>
  </si>
  <si>
    <t>Source Query: TN_GR24A_REV_WRONG_ACTIVITY</t>
  </si>
  <si>
    <t>Contract</t>
  </si>
  <si>
    <t>Acctg Date</t>
  </si>
  <si>
    <t>Amount</t>
  </si>
  <si>
    <t>Jrnl Date</t>
  </si>
  <si>
    <t>Status</t>
  </si>
  <si>
    <t>Source Query: TN_GR_A13_89040000_VS_89035000</t>
  </si>
  <si>
    <t>GL Bus Unit</t>
  </si>
  <si>
    <t>Jrnl Status</t>
  </si>
  <si>
    <t>Budget Status</t>
  </si>
  <si>
    <t>Dept ID</t>
  </si>
  <si>
    <t>Fund</t>
  </si>
  <si>
    <t>Year</t>
  </si>
  <si>
    <t xml:space="preserve">Source Query:  TN_GR06X_REV_EXP_IN_DIFF_YEAR </t>
  </si>
  <si>
    <t>REV Year</t>
  </si>
  <si>
    <t>REV Acctg Date</t>
  </si>
  <si>
    <t>REV GL Distrib Status</t>
  </si>
  <si>
    <t>REV Journal ID</t>
  </si>
  <si>
    <t>Jrnl Ln #</t>
  </si>
  <si>
    <t>EXP Acctg Date</t>
  </si>
  <si>
    <t>EXP Year</t>
  </si>
  <si>
    <t>Location CF</t>
  </si>
  <si>
    <t>Bonds</t>
  </si>
  <si>
    <t>Trans Date</t>
  </si>
  <si>
    <t>Trans ID</t>
  </si>
  <si>
    <t>EXP Journal ID</t>
  </si>
  <si>
    <t>Jrnl Date2</t>
  </si>
  <si>
    <t>Descr</t>
  </si>
  <si>
    <t>BI Distrib</t>
  </si>
  <si>
    <t>Adjustment Amount</t>
  </si>
  <si>
    <t>Enter Non-Gov grants with a PTFED Activity Type</t>
  </si>
  <si>
    <t>Non-Gov PTFED Grants</t>
  </si>
  <si>
    <t>SEFA Reportable</t>
  </si>
  <si>
    <t>None</t>
  </si>
  <si>
    <t>Yes</t>
  </si>
  <si>
    <t>Pivot table results by project from the TN_GR06_SEFA_EXP query</t>
  </si>
  <si>
    <t>Sum of Total Amount</t>
  </si>
  <si>
    <t>(blank)</t>
  </si>
  <si>
    <t>Column Labels</t>
  </si>
  <si>
    <t>Row Labels</t>
  </si>
  <si>
    <t>(Multiple Items)</t>
  </si>
  <si>
    <t>Sum of Adjustment Amount</t>
  </si>
  <si>
    <t>Sum of Amount</t>
  </si>
  <si>
    <t>(All)</t>
  </si>
  <si>
    <t>Look-up tables of the dropdown lists using in SDM Extract form</t>
  </si>
  <si>
    <t>ENTITY</t>
  </si>
  <si>
    <t>ENTITY_DESCRIPTION</t>
  </si>
  <si>
    <t>State Grantee Agency</t>
  </si>
  <si>
    <t>CFDA Description</t>
  </si>
  <si>
    <t>30101</t>
  </si>
  <si>
    <t>30101_Legislature</t>
  </si>
  <si>
    <t>Legislature</t>
  </si>
  <si>
    <t>Agricultural Research Basic and Applied Research</t>
  </si>
  <si>
    <t xml:space="preserve"> Department Of Agriculture</t>
  </si>
  <si>
    <t>Agricultural Research Service</t>
  </si>
  <si>
    <t>30150</t>
  </si>
  <si>
    <t>30150_Fiscal Review</t>
  </si>
  <si>
    <t>Plant and Animal Disease, Pest Control, and Animal Care</t>
  </si>
  <si>
    <t>Animal And Plant Health Inspection Service</t>
  </si>
  <si>
    <t>30227</t>
  </si>
  <si>
    <t>30227_Court System</t>
  </si>
  <si>
    <t>Administrative Office of the Courts</t>
  </si>
  <si>
    <t>Wildlife Services</t>
  </si>
  <si>
    <t>30301</t>
  </si>
  <si>
    <t>30301_Attorney General Office</t>
  </si>
  <si>
    <t>Office of the Attorney General and Reporter</t>
  </si>
  <si>
    <t>Indemnity Program</t>
  </si>
  <si>
    <t>30410</t>
  </si>
  <si>
    <t>30410_Dist Attorney Gen Con</t>
  </si>
  <si>
    <t>District Attorneys General Conference</t>
  </si>
  <si>
    <t>Commodity Loans and Loan Deficiency Payments</t>
  </si>
  <si>
    <t>Farm Service Agency</t>
  </si>
  <si>
    <t>30501</t>
  </si>
  <si>
    <t>30501_Secretary of State</t>
  </si>
  <si>
    <t>Secretary of State</t>
  </si>
  <si>
    <t>Dairy Indemnity Payment Program</t>
  </si>
  <si>
    <t>30601</t>
  </si>
  <si>
    <t>30601_Public Defenders Conf</t>
  </si>
  <si>
    <t>District Public Defenders Conference</t>
  </si>
  <si>
    <t>Emergency Conservation Program</t>
  </si>
  <si>
    <t>30701</t>
  </si>
  <si>
    <t>30701_Comptroller's Office</t>
  </si>
  <si>
    <t>Comptroller of the Treasury</t>
  </si>
  <si>
    <t>Farm Storage Facility Loans</t>
  </si>
  <si>
    <t>30799</t>
  </si>
  <si>
    <t>30799_Bond Finance</t>
  </si>
  <si>
    <t>Conservation Reserve Program</t>
  </si>
  <si>
    <t>30800</t>
  </si>
  <si>
    <t>30800_Post Conviction Def</t>
  </si>
  <si>
    <t>Office of the Post-Conviction Defender</t>
  </si>
  <si>
    <t>Wetlands Reserve Program</t>
  </si>
  <si>
    <t>Natural Resources Conservation Service</t>
  </si>
  <si>
    <t>30901</t>
  </si>
  <si>
    <t>30901_Treasury</t>
  </si>
  <si>
    <t>Treasury</t>
  </si>
  <si>
    <t>Biomass Crop Assistance Program</t>
  </si>
  <si>
    <t>31501</t>
  </si>
  <si>
    <t>31501_Executive Department</t>
  </si>
  <si>
    <t>Office of the Governor</t>
  </si>
  <si>
    <t>Livestock Forage Disaster Program</t>
  </si>
  <si>
    <t>31601</t>
  </si>
  <si>
    <t>31601_Comm Children &amp; Youth</t>
  </si>
  <si>
    <t>Commission on Children and Youth</t>
  </si>
  <si>
    <t>Voluntary Public Access and Habitat Incentive Program</t>
  </si>
  <si>
    <t>31602</t>
  </si>
  <si>
    <t>31602_Comm Aging &amp; Disabili</t>
  </si>
  <si>
    <t>Commission on Aging and Disability</t>
  </si>
  <si>
    <t>Reimbursement Transportation Cost Payment Program for Geographically Disadvantaged Farmers and Ranchers</t>
  </si>
  <si>
    <t>Ans</t>
  </si>
  <si>
    <t>31603</t>
  </si>
  <si>
    <t>31603_Alcoholic Bev Comm</t>
  </si>
  <si>
    <t>Alcoholic Beverage Commission</t>
  </si>
  <si>
    <t xml:space="preserve">Conservation Loans </t>
  </si>
  <si>
    <t>Y</t>
  </si>
  <si>
    <t>31604</t>
  </si>
  <si>
    <t>31604_Human Rights Comm</t>
  </si>
  <si>
    <t>Tennessee Human Rights Commission</t>
  </si>
  <si>
    <t xml:space="preserve">Emergency Forest Restoration Program </t>
  </si>
  <si>
    <t>N</t>
  </si>
  <si>
    <t>31607</t>
  </si>
  <si>
    <t>31607_Health Svcs&amp;Dev Agenc</t>
  </si>
  <si>
    <t>Health Services and Development Agency</t>
  </si>
  <si>
    <t>Livestock Indemnity Program-2014 Farm Bill</t>
  </si>
  <si>
    <t>31608</t>
  </si>
  <si>
    <t>31608_TRICOR</t>
  </si>
  <si>
    <t>TRICOR</t>
  </si>
  <si>
    <t>31609</t>
  </si>
  <si>
    <t>31609_TN Correction Institu</t>
  </si>
  <si>
    <t>Tennessee Corrections Institute</t>
  </si>
  <si>
    <t>Emergency Assistance for Livestock, Honeybees and Farm-Raised Fish Program</t>
  </si>
  <si>
    <t>ID Source</t>
  </si>
  <si>
    <t>31611</t>
  </si>
  <si>
    <t>31611_TRA</t>
  </si>
  <si>
    <t>Tennessee Regulatory Authority</t>
  </si>
  <si>
    <t>Tree Assistance Program</t>
  </si>
  <si>
    <t>31612</t>
  </si>
  <si>
    <t>31612_Advisory Comm Intrgov</t>
  </si>
  <si>
    <t>Tennessee Advisory Commission on Intergovernmental Relations</t>
  </si>
  <si>
    <t>Price Loss Coverage</t>
  </si>
  <si>
    <t>Ref Awd #</t>
  </si>
  <si>
    <t>31614</t>
  </si>
  <si>
    <t>31614_CDD</t>
  </si>
  <si>
    <t>Council on Developmental Disabilities</t>
  </si>
  <si>
    <t>Agriculture Risk Coverage Program</t>
  </si>
  <si>
    <t>31620</t>
  </si>
  <si>
    <t>31620_THDA</t>
  </si>
  <si>
    <t>Tennessee Housing Development Agency</t>
  </si>
  <si>
    <t>Cotton Transition Assistance Program</t>
  </si>
  <si>
    <t>31625</t>
  </si>
  <si>
    <t>31625_TN Arts Commission</t>
  </si>
  <si>
    <t>Tennessee Arts Commission</t>
  </si>
  <si>
    <t>The Margin Protection Program</t>
  </si>
  <si>
    <t>31627</t>
  </si>
  <si>
    <t>31627_TN State Museum</t>
  </si>
  <si>
    <t>Tennessee State Museum</t>
  </si>
  <si>
    <t>Biofuel Infrastructure Partnership</t>
  </si>
  <si>
    <t>31701</t>
  </si>
  <si>
    <t>31701_Finance &amp; Admin</t>
  </si>
  <si>
    <t>Finance and Administration</t>
  </si>
  <si>
    <t>2017 Wildfires and Hurricanes Indemnity Program</t>
  </si>
  <si>
    <t>31786</t>
  </si>
  <si>
    <t>31786_F &amp; A Benefits Admin</t>
  </si>
  <si>
    <t>Market Facilitation Program</t>
  </si>
  <si>
    <t>31799</t>
  </si>
  <si>
    <t>31799_F &amp; A Accounts</t>
  </si>
  <si>
    <t>Dairy Margin Coverage</t>
  </si>
  <si>
    <t>31865</t>
  </si>
  <si>
    <t>31865_TennCare</t>
  </si>
  <si>
    <t>Heirs’ Property Relending Program</t>
  </si>
  <si>
    <t>31901</t>
  </si>
  <si>
    <t>31901_Human Resources</t>
  </si>
  <si>
    <t>Human Resources</t>
  </si>
  <si>
    <t>Wildfires and Hurricanes Indemnity Program Plus</t>
  </si>
  <si>
    <t>32101</t>
  </si>
  <si>
    <t>32101_General Services</t>
  </si>
  <si>
    <t>General Services</t>
  </si>
  <si>
    <t>Coronavirus Food Assistance Program 1</t>
  </si>
  <si>
    <t>32300</t>
  </si>
  <si>
    <t>32300_Veterans Affairs</t>
  </si>
  <si>
    <t>Veterans Services</t>
  </si>
  <si>
    <t>Seafood Trade Relief Program (STRP)</t>
  </si>
  <si>
    <t>32402</t>
  </si>
  <si>
    <t>32402_Board of Parole</t>
  </si>
  <si>
    <t>Board of Parole</t>
  </si>
  <si>
    <t>Coronavirus Food Assistance Program 2</t>
  </si>
  <si>
    <t>32501</t>
  </si>
  <si>
    <t>32501_Agriculture</t>
  </si>
  <si>
    <t>Agriculture</t>
  </si>
  <si>
    <t>Quality Loss Adjustment Program</t>
  </si>
  <si>
    <t>32601</t>
  </si>
  <si>
    <t>32601_Tourist Development</t>
  </si>
  <si>
    <t>Tourist Development</t>
  </si>
  <si>
    <t>Oriental Fruit Fly Program</t>
  </si>
  <si>
    <t>32701</t>
  </si>
  <si>
    <t>32701_Environment &amp; Consv</t>
  </si>
  <si>
    <t>Environment and Conservation</t>
  </si>
  <si>
    <t>Supplemental Dairy Margin Coverage</t>
  </si>
  <si>
    <t>32801</t>
  </si>
  <si>
    <t>32801_Wildlife Resources</t>
  </si>
  <si>
    <t>Tennessee Wildlife Resources Agency</t>
  </si>
  <si>
    <t>American Rescue Plan Act of 2021 Loan Payment</t>
  </si>
  <si>
    <t>32901</t>
  </si>
  <si>
    <t>32901_Correction</t>
  </si>
  <si>
    <t>Correction</t>
  </si>
  <si>
    <t>Pandemic Assistance for Timber Harvesters and Haulers (PATHH) Program</t>
  </si>
  <si>
    <t>33001</t>
  </si>
  <si>
    <t>33001_Econ &amp; Community Dev</t>
  </si>
  <si>
    <t>Economic and Community Development</t>
  </si>
  <si>
    <t>Pandemic Livestock Indemnity Program</t>
  </si>
  <si>
    <t>33101</t>
  </si>
  <si>
    <t>33101_Education</t>
  </si>
  <si>
    <t>Education</t>
  </si>
  <si>
    <t>Organic and Transitional Education and Certification Program</t>
  </si>
  <si>
    <t>33201</t>
  </si>
  <si>
    <t>33201_Higher Education Comm</t>
  </si>
  <si>
    <t>Tennessee Higher Education Commission</t>
  </si>
  <si>
    <t>Food Safety Certification for Specialty Crops Program</t>
  </si>
  <si>
    <t>33205</t>
  </si>
  <si>
    <t>33205_TN Student Assist Cor</t>
  </si>
  <si>
    <t>Tennessee Student Assistance Corporation</t>
  </si>
  <si>
    <t>Pandemic Assistance Revenue Program</t>
  </si>
  <si>
    <t>33501</t>
  </si>
  <si>
    <t>33501_Commerce &amp; Insurance</t>
  </si>
  <si>
    <t>Commerce and Insurance</t>
  </si>
  <si>
    <t>Spot Market Hog Pandemic Program</t>
  </si>
  <si>
    <t>33600</t>
  </si>
  <si>
    <t>33600_Financial Institutions</t>
  </si>
  <si>
    <t>Financial Institutions</t>
  </si>
  <si>
    <t>Pandemic Assistance Block Grant</t>
  </si>
  <si>
    <t>33701</t>
  </si>
  <si>
    <t>33701_Labor &amp; Workforce Dev</t>
  </si>
  <si>
    <t>Labor and Workforce Development</t>
  </si>
  <si>
    <t>Farm Service Agency Taxpayer Outreach Education and Technical Assistance (American Rescue Plan Assistance)</t>
  </si>
  <si>
    <t>33901</t>
  </si>
  <si>
    <t>33901_Mental Health and SAS</t>
  </si>
  <si>
    <t>Mental Health and Substance Abuse Services</t>
  </si>
  <si>
    <t>Outreach Education and Technical Assistance</t>
  </si>
  <si>
    <t>34101</t>
  </si>
  <si>
    <t>34101_Military</t>
  </si>
  <si>
    <t>Military</t>
  </si>
  <si>
    <t>Emergency Livestock Relief Program</t>
  </si>
  <si>
    <t>34301</t>
  </si>
  <si>
    <t>34301_Health</t>
  </si>
  <si>
    <t>Health</t>
  </si>
  <si>
    <t>Cotton and Wool Apparel Program</t>
  </si>
  <si>
    <t>34401</t>
  </si>
  <si>
    <t>34401_DIDD</t>
  </si>
  <si>
    <t>Intellectual and Developmental Disabilities</t>
  </si>
  <si>
    <t>Market News</t>
  </si>
  <si>
    <t>Agricultural Marketing Service</t>
  </si>
  <si>
    <t>34501</t>
  </si>
  <si>
    <t>34501_Human Services</t>
  </si>
  <si>
    <t>Human Services</t>
  </si>
  <si>
    <t>Marketing Agreements and Orders</t>
  </si>
  <si>
    <t>34701</t>
  </si>
  <si>
    <t>34701_Revenue</t>
  </si>
  <si>
    <t>Revenue</t>
  </si>
  <si>
    <t>Federal-State Marketing Improvement Program</t>
  </si>
  <si>
    <t>34799</t>
  </si>
  <si>
    <t>34799_Dept. of Revenue - Taxes</t>
  </si>
  <si>
    <t>Inspection Grading and Standardization</t>
  </si>
  <si>
    <t>34800</t>
  </si>
  <si>
    <t>34800_TBI</t>
  </si>
  <si>
    <t>Tennessee Bureau of Investigation</t>
  </si>
  <si>
    <t>Market Protection and Promotion</t>
  </si>
  <si>
    <t>34901</t>
  </si>
  <si>
    <t>34901_Safety</t>
  </si>
  <si>
    <t>Safety and Homeland Security</t>
  </si>
  <si>
    <t>Wholesale Farmers and Alternative Market Development</t>
  </si>
  <si>
    <t>35502</t>
  </si>
  <si>
    <t>35502_State Building Comm</t>
  </si>
  <si>
    <t>State Building Commission</t>
  </si>
  <si>
    <t>Perishable Agricultural Commodities Act</t>
  </si>
  <si>
    <t>35910</t>
  </si>
  <si>
    <t>35910_Children's Services</t>
  </si>
  <si>
    <t>Children's Services</t>
  </si>
  <si>
    <t>Transportation Services</t>
  </si>
  <si>
    <t>40100</t>
  </si>
  <si>
    <t>40100_Transportation</t>
  </si>
  <si>
    <t>Transportation</t>
  </si>
  <si>
    <t>Farmers Market Promotion Program</t>
  </si>
  <si>
    <t>APSU</t>
  </si>
  <si>
    <t>APSU_Austin Peay State University</t>
  </si>
  <si>
    <t>Austin Peay State University</t>
  </si>
  <si>
    <t>Specialty Crop Block Grant Program - Farm Bill</t>
  </si>
  <si>
    <t>ETSU</t>
  </si>
  <si>
    <t>ETSU_East Tenn State University</t>
  </si>
  <si>
    <t>East Tennessee State University</t>
  </si>
  <si>
    <t>Organic Certification Cost Share Programs</t>
  </si>
  <si>
    <t>LOTTERY</t>
  </si>
  <si>
    <t>LOTTERY_Tennessee Education Lottery Corporation</t>
  </si>
  <si>
    <t>Tennessee Education Lottery Corporation</t>
  </si>
  <si>
    <t>Local Food Promotion Program</t>
  </si>
  <si>
    <t>MTSU</t>
  </si>
  <si>
    <t>MTSU_Middle Tenn State University</t>
  </si>
  <si>
    <t>Middle Tennessee State University</t>
  </si>
  <si>
    <t>Sheep Production and Marketing Grant Program</t>
  </si>
  <si>
    <t>TBR</t>
  </si>
  <si>
    <t>TBR_Board of Regents</t>
  </si>
  <si>
    <t>Tennessee Board of Regents</t>
  </si>
  <si>
    <t>Acer Access Development Program</t>
  </si>
  <si>
    <t>TBR_ChSCC</t>
  </si>
  <si>
    <t>TBR_ChSCC_Chattanooga State Comm College</t>
  </si>
  <si>
    <t>Chattanooga State Community College</t>
  </si>
  <si>
    <t>Farmers Market and Local Food Promotion Program</t>
  </si>
  <si>
    <t>TBR_ClSCC</t>
  </si>
  <si>
    <t>TBR_ClSCC_Cleveland State CC</t>
  </si>
  <si>
    <t>Cleveland State Community College</t>
  </si>
  <si>
    <t>Dairy Business Innovation Initiatives</t>
  </si>
  <si>
    <t>TBR_CoSCC</t>
  </si>
  <si>
    <t>TBR_CoSCC_Columbia State CC</t>
  </si>
  <si>
    <t>Columbia State Community College</t>
  </si>
  <si>
    <t>Regional Food System Partnerships</t>
  </si>
  <si>
    <t>TBR_DSCC</t>
  </si>
  <si>
    <t>TBR_DSCC_Dyersburg State CC</t>
  </si>
  <si>
    <t>Dyersburg State Community College</t>
  </si>
  <si>
    <t>Micro-Grants for Food Security Program</t>
  </si>
  <si>
    <t>TBR_JSCC</t>
  </si>
  <si>
    <t>TBR_JSCC_Jackson State CC</t>
  </si>
  <si>
    <t>Jackson State Community College</t>
  </si>
  <si>
    <t>Meat and Poultry Interstate Shipment and Inspection Readiness Program (ISIRP)</t>
  </si>
  <si>
    <t>TBR_MSCC</t>
  </si>
  <si>
    <t>TBR_MSCC_Motlow State CC</t>
  </si>
  <si>
    <t>Motlow State Community College</t>
  </si>
  <si>
    <t>Agricultural Worker Pandemic Relief and Protection Program</t>
  </si>
  <si>
    <t>TBR_NESCC</t>
  </si>
  <si>
    <t>TBR_NESCC_Northeast State Comm College</t>
  </si>
  <si>
    <t>Northeast State Community College</t>
  </si>
  <si>
    <t>Food Bank Network</t>
  </si>
  <si>
    <t>TBR_NSCC</t>
  </si>
  <si>
    <t>TBR_NSCC_Nashville State Comm College</t>
  </si>
  <si>
    <t>Nashville State Community College</t>
  </si>
  <si>
    <t>Pandemic Market Volatility Assistance Program (PMVAP)</t>
  </si>
  <si>
    <t>TBR_PSCC</t>
  </si>
  <si>
    <t>TBR_PSCC_Pellissippi State Comm College</t>
  </si>
  <si>
    <t>Pellissippi State Community College</t>
  </si>
  <si>
    <t>Meat and Poultry Processing Capacity - Technical Assistance</t>
  </si>
  <si>
    <t>TBR_RSCC</t>
  </si>
  <si>
    <t>TBR_RSCC_Roane State CC</t>
  </si>
  <si>
    <t>Roane State Community College</t>
  </si>
  <si>
    <t>Local Food for Schools Cooperative Agreement Program</t>
  </si>
  <si>
    <t>TBR_SWCC</t>
  </si>
  <si>
    <t>TBR_SWCC_Southwest Tennessee CC</t>
  </si>
  <si>
    <t>Southwest Tennessee Community College</t>
  </si>
  <si>
    <t>Regional Food Business Centers</t>
  </si>
  <si>
    <t>TBR_VSCC</t>
  </si>
  <si>
    <t>TBR_VSCC_Volunteer State CC</t>
  </si>
  <si>
    <t>Volunteer State Community College</t>
  </si>
  <si>
    <t>The Emergency Food Assistance Program (TEFAP) Commodity Credit Corporation Eligible Recipient Funds</t>
  </si>
  <si>
    <t>TBR_WSCC</t>
  </si>
  <si>
    <t>TBR_WSCC_Walters State CC</t>
  </si>
  <si>
    <t>Walters State Community College</t>
  </si>
  <si>
    <t>Organic Market Development Grant (OMDG) Program</t>
  </si>
  <si>
    <t>TNCSA</t>
  </si>
  <si>
    <t>TNCSA_Tennessee Community Services Agency</t>
  </si>
  <si>
    <t>Tennessee Community Services Agency</t>
  </si>
  <si>
    <t>Local Meat Capacity Grants</t>
  </si>
  <si>
    <t>TSU</t>
  </si>
  <si>
    <t>TSU_Tennessee State University</t>
  </si>
  <si>
    <t>Tennessee State University</t>
  </si>
  <si>
    <t>Resilient Food System Infrastructure Program</t>
  </si>
  <si>
    <t>TTU</t>
  </si>
  <si>
    <t>TTU_Tennessee Tech University</t>
  </si>
  <si>
    <t>Tennessee Technological University</t>
  </si>
  <si>
    <t>Pandemic Assistance for Cotton Merchandisers (PACM)</t>
  </si>
  <si>
    <t>UOM</t>
  </si>
  <si>
    <t>UOM_University of Memphis</t>
  </si>
  <si>
    <t>University of Memphis</t>
  </si>
  <si>
    <t>Grants for Agricultural Research, Special Research Grants</t>
  </si>
  <si>
    <t>National Institute Of Food And Agriculture</t>
  </si>
  <si>
    <t>UT</t>
  </si>
  <si>
    <t>UT_University of TN</t>
  </si>
  <si>
    <t>University of Tennessee</t>
  </si>
  <si>
    <t>Cooperative Forestry Research</t>
  </si>
  <si>
    <t>VH</t>
  </si>
  <si>
    <t>VH_Tennessee State Veterans' Homes Board</t>
  </si>
  <si>
    <t>Tennessee State Veterans' Homes Board</t>
  </si>
  <si>
    <t>Payments to Agricultural Experiment Stations Under the Hatch Act</t>
  </si>
  <si>
    <t>Payments to 1890 Land-Grant Colleges and Tuskegee University</t>
  </si>
  <si>
    <t>Grants for Agricultural Research_Competitive Research Grants</t>
  </si>
  <si>
    <t>Animal Health and Disease Research</t>
  </si>
  <si>
    <t>Higher Education – Graduate Fellowships Grant Program</t>
  </si>
  <si>
    <t>Small Business Innovation Research</t>
  </si>
  <si>
    <t>Sustainable Agriculture Research and Education</t>
  </si>
  <si>
    <t>1890 Institution Capacity Building Grants</t>
  </si>
  <si>
    <t>Higher Education - Institution Challenge Grants Program</t>
  </si>
  <si>
    <t>Biotechnology Risk Assessment Research</t>
  </si>
  <si>
    <t>Higher Education - Multicultural Scholars Grant Program</t>
  </si>
  <si>
    <t>Tribal Colleges Education Equity Grants</t>
  </si>
  <si>
    <t>Tribal Colleges Endowment Program</t>
  </si>
  <si>
    <t>Hispanic Serving Institutions Education Grants</t>
  </si>
  <si>
    <t>Community Food Projects</t>
  </si>
  <si>
    <t>Secondary and Two-Year Postsecondary Agriculture Education Challenge Grants</t>
  </si>
  <si>
    <t>1994 Institutions Research Program</t>
  </si>
  <si>
    <t>Alaska Native Serving and Native Hawaiian Serving Institutions Education Grants</t>
  </si>
  <si>
    <t>Extension Collaborative on Immunization Teaching &amp; Engagement</t>
  </si>
  <si>
    <t>Farm of the Future</t>
  </si>
  <si>
    <t>Agriculture Business Innovation Center at HBCU</t>
  </si>
  <si>
    <t>Blue Ribbon</t>
  </si>
  <si>
    <t>Open Data Framework</t>
  </si>
  <si>
    <t>American Rescue Plan Technical Assistance Investment Program</t>
  </si>
  <si>
    <t>Bioproduct Pilot Program</t>
  </si>
  <si>
    <t>From Learning to Leading: Cultivating the Next Generation of Diverse Food and Agriculture Professionals</t>
  </si>
  <si>
    <t>Institute of Rural Partnership (GP 780)</t>
  </si>
  <si>
    <t>Human Health and Soil Health Study</t>
  </si>
  <si>
    <t>Institute of Rural Partnerships (GP 778)</t>
  </si>
  <si>
    <t>Meat and Poultry Processing  Research and Innovation</t>
  </si>
  <si>
    <t>Special Supplemental Nutrition Program for Women, Infants, and Children – National Workforce Strategy Development</t>
  </si>
  <si>
    <t>Laying Hen and Turkey Research Program</t>
  </si>
  <si>
    <t>Research Facilities Act Program</t>
  </si>
  <si>
    <t>Agricultural and Rural Economic Research, Cooperative Agreements and Collaborations</t>
  </si>
  <si>
    <t>Economic Research Service</t>
  </si>
  <si>
    <t>Consumer Data and Nutrition Research</t>
  </si>
  <si>
    <t>Research Innovation and Development Grants in Economic (RIDGE)</t>
  </si>
  <si>
    <t>Agricultural Market and Economic Research</t>
  </si>
  <si>
    <t xml:space="preserve"> Agriculture Office Of The Chief Economist</t>
  </si>
  <si>
    <t>Usda</t>
  </si>
  <si>
    <t>Agricultural and Food Policy Research Centers</t>
  </si>
  <si>
    <t>Food Loss and Waste Reduction</t>
  </si>
  <si>
    <t>Integrated Programs</t>
  </si>
  <si>
    <t>Homeland Security Agricultural</t>
  </si>
  <si>
    <t>Organic Agriculture Research and Extension Initiative</t>
  </si>
  <si>
    <t>Resident Instruction Grants for Insular Area Activities</t>
  </si>
  <si>
    <t>Specialty Crop Research Initiative</t>
  </si>
  <si>
    <t xml:space="preserve">Agriculture and Food Research Initiative (AFRI) </t>
  </si>
  <si>
    <t>Beginning Farmer and Rancher Development Program</t>
  </si>
  <si>
    <t>Biomass Research and Development Initiative Competitive Grants Program (BRDI)</t>
  </si>
  <si>
    <t xml:space="preserve">Veterinary Medicine Loan Repayment Program </t>
  </si>
  <si>
    <t>Women and Minorities in Science, Technology, Engineering, and Mathematics Fields</t>
  </si>
  <si>
    <t>Farm Business Management and Benchmarking Competitive Grants Program</t>
  </si>
  <si>
    <t>Sun Grant Program</t>
  </si>
  <si>
    <t>Distance Education Grants for Institutions of Higher Education in Insular Areas</t>
  </si>
  <si>
    <t>Capacity Building for Non-Land Grant Colleges of Agriculture (NLGCA)</t>
  </si>
  <si>
    <t xml:space="preserve">National Food Safety Training, Education, Extension, Outreach, and Technical Assistance Competitive Grants Program </t>
  </si>
  <si>
    <t>Crop Protection and Pest Management Competitive Grants Program</t>
  </si>
  <si>
    <t>Alfalfa and Forage Research Program</t>
  </si>
  <si>
    <t xml:space="preserve">Food Insecurity Nutrition Incentive Grants Program </t>
  </si>
  <si>
    <t>Agricultural Genome to Phenome Initiative</t>
  </si>
  <si>
    <t>Urban, Indoor, and Other Emerging Agricultural Production Research, Education, and Extension Initiative</t>
  </si>
  <si>
    <t>Enhancing Agricultural Opportunities for Military Veterans Competitive Grants Program</t>
  </si>
  <si>
    <t>Veterinary Services Grant Program</t>
  </si>
  <si>
    <t>Technical Assistance to Cooperatives</t>
  </si>
  <si>
    <t>Rural Business Cooperative Service</t>
  </si>
  <si>
    <t>Rural Business Development Grant</t>
  </si>
  <si>
    <t>Value-Added Producer Grants</t>
  </si>
  <si>
    <t>Agriculture Innovation Center Demonstration Program</t>
  </si>
  <si>
    <t>Biofuel Producer Program</t>
  </si>
  <si>
    <t>Rural Energy Pilot Program Grant</t>
  </si>
  <si>
    <t>Food Supply Chain Guaranteed Loan Program</t>
  </si>
  <si>
    <t>Meat and Poultry Processing Expansion Program</t>
  </si>
  <si>
    <t>Meat and Poultry Intermediary Lending Program</t>
  </si>
  <si>
    <t>Fertilizer Product Expansion Program</t>
  </si>
  <si>
    <t>Indigenous Animals Harvesting and Meat Processing Grant Program</t>
  </si>
  <si>
    <t>Emergency Loans</t>
  </si>
  <si>
    <t>Farm Labor Housing Loans and Grants</t>
  </si>
  <si>
    <t>Rural Housing Service</t>
  </si>
  <si>
    <t>Farm Operating Loans</t>
  </si>
  <si>
    <t>Farm Ownership Loans</t>
  </si>
  <si>
    <t>Very Low to Moderate Income Housing Loans</t>
  </si>
  <si>
    <t>Rural Housing Site Loans and Self Help Housing Land Development Loans</t>
  </si>
  <si>
    <t>Rural Rental Housing Loans</t>
  </si>
  <si>
    <t>Very Low-Income Housing Repair Loans and Grants</t>
  </si>
  <si>
    <t>Rural Self-Help Housing Technical Assistance</t>
  </si>
  <si>
    <t>Indian Tribes and Tribal Corporation Loans</t>
  </si>
  <si>
    <t>Rural Rental Assistance Payments</t>
  </si>
  <si>
    <t>Rural Housing Preservation Grants</t>
  </si>
  <si>
    <t>State Mediation Grants</t>
  </si>
  <si>
    <t>Section 538 Rural Rental Housing Guaranteed Loans</t>
  </si>
  <si>
    <t>Outreach and Assistance for Socially Disadvantaged and Veteran Farmers and Ranchers</t>
  </si>
  <si>
    <t xml:space="preserve"> Agriculture Office Of Partnerships And Public Engagement</t>
  </si>
  <si>
    <t>Rural Community Development Initiative</t>
  </si>
  <si>
    <t>The Rural Development (RD) Multi-Family Housing  Revitalization Demonstration Program  (MPR)</t>
  </si>
  <si>
    <t>Rural Development Multi-Family Housing Rural Housing Voucher Demonstration Program</t>
  </si>
  <si>
    <t>Boll Weevil Eradication Loan Program</t>
  </si>
  <si>
    <t>Crop Insurance</t>
  </si>
  <si>
    <t>Risk Management Agency</t>
  </si>
  <si>
    <t>Noninsured Crop Disaster Assistance Program</t>
  </si>
  <si>
    <t>Risk Management Education Partnerships</t>
  </si>
  <si>
    <t>Pandemic Cover Crop Program</t>
  </si>
  <si>
    <t>Socially Disadvantaged Farmers and Ranchers Policy Research Center</t>
  </si>
  <si>
    <t>Cooperative Agreements with States for Intrastate Meat and Poultry Inspection</t>
  </si>
  <si>
    <t>Food Safety And Inspection Service</t>
  </si>
  <si>
    <t>Meat, Poultry, and Egg Products Inspection</t>
  </si>
  <si>
    <t>Food Safety Cooperative Agreements</t>
  </si>
  <si>
    <t>Multi-Family Housing Non-Profit Transfer Technical Assistance Grants</t>
  </si>
  <si>
    <t>Farm Labor Housing Technical Assistance Grants</t>
  </si>
  <si>
    <t>Cooperative Extension Service</t>
  </si>
  <si>
    <t xml:space="preserve">Smith-Lever Funding (Various Programs) </t>
  </si>
  <si>
    <t xml:space="preserve">Agriculture Extension at 1890 Land-grant Institutions </t>
  </si>
  <si>
    <t xml:space="preserve">1890 Facilities Grants Program   </t>
  </si>
  <si>
    <t>Expanded Food and Nutrition Education Program</t>
  </si>
  <si>
    <t>Renewable Resources Extension Act and National Focus Fund Projects</t>
  </si>
  <si>
    <t>Rural Health and Safety Education Competitive Grants Program</t>
  </si>
  <si>
    <t>Tribal Colleges Extension Programs</t>
  </si>
  <si>
    <t>Food Animal Residue Avoidance Databank</t>
  </si>
  <si>
    <t>Equipment Grants Program (EGP)</t>
  </si>
  <si>
    <t xml:space="preserve">Agriculture Risk Management Education Partnerships Competitive Grants Program  </t>
  </si>
  <si>
    <t>Children, Youth and Families At-Risk</t>
  </si>
  <si>
    <t xml:space="preserve">Food and Agriculture Service Learning Program </t>
  </si>
  <si>
    <t>Centers of Excellence at 1890 Institutions</t>
  </si>
  <si>
    <t>Scholarships for Students at 1890 Institutions</t>
  </si>
  <si>
    <t>Farm and Ranch Stress Assistance Network Competitive Grants Program</t>
  </si>
  <si>
    <t>New Beginnings for Tribal Students</t>
  </si>
  <si>
    <t>USDA WIC Telehealth Evaluation Collaborative</t>
  </si>
  <si>
    <t>Food And Nutrition Service</t>
  </si>
  <si>
    <t>Food Distribution Program on Indian Reservations (FDPIR) Nutrition Paraprofessional Training Project</t>
  </si>
  <si>
    <t>State Agency: Farm to School Program Training and Curricula</t>
  </si>
  <si>
    <t>School Nutrition Training Grant for Allied Professional Organizations</t>
  </si>
  <si>
    <t>SNAP-Ed Toolkit</t>
  </si>
  <si>
    <t>SNAP Fraud Framework Implementation Grant</t>
  </si>
  <si>
    <t>CACFP Training Grants</t>
  </si>
  <si>
    <t>Supplemental Nutrition Assistance Program (SNAP) Employment and Training (E&amp;T) Data and Technical Assistance Grants</t>
  </si>
  <si>
    <t>CNMI Nutrition Assistance</t>
  </si>
  <si>
    <t>Participant Research Innovation Laboratory for Enhancing WIC Services</t>
  </si>
  <si>
    <t>Child Nutrition-Technology Innovation Grant</t>
  </si>
  <si>
    <t>Pandemic EBT Food Benefits</t>
  </si>
  <si>
    <t>Farmers’ Market Supplemental Nutrition Assistance Program Support Grants</t>
  </si>
  <si>
    <t>Supplemental Nutrition Assistance Program</t>
  </si>
  <si>
    <t>School Breakfast Program</t>
  </si>
  <si>
    <t>National School Lunch Program</t>
  </si>
  <si>
    <t>Special Milk Program for Children</t>
  </si>
  <si>
    <t xml:space="preserve">WIC Special Supplemental Nutrition Program for Women, Infants, and Children </t>
  </si>
  <si>
    <t>Child and Adult Care Food Program</t>
  </si>
  <si>
    <t>Summer Food Service Program for Children</t>
  </si>
  <si>
    <t>State Administrative Expenses for Child Nutrition</t>
  </si>
  <si>
    <t>State Administrative Matching Grants for the Supplemental Nutrition Assistance Program</t>
  </si>
  <si>
    <t>Commodity Supplemental Food Program</t>
  </si>
  <si>
    <t>Nutrition Assistance For Puerto Rico</t>
  </si>
  <si>
    <t>Food Distribution Program on Indian Reservations</t>
  </si>
  <si>
    <t>Emergency Food Assistance Program (Administrative Costs)</t>
  </si>
  <si>
    <t>Emergency Food Assistance Program (Food Commodities)</t>
  </si>
  <si>
    <t>WIC Farmers' Market Nutrition Program (FMNP)</t>
  </si>
  <si>
    <t>Team Nutrition Grants</t>
  </si>
  <si>
    <t>Farm to School Grant Program</t>
  </si>
  <si>
    <t>Senior Farmers Market Nutrition Program</t>
  </si>
  <si>
    <t>SNAP Partnership Grant</t>
  </si>
  <si>
    <t xml:space="preserve">WIC Grants To States (WGS) </t>
  </si>
  <si>
    <t>Child Nutrition Discretionary Grants Limited Availability</t>
  </si>
  <si>
    <t>Supplemental Nutrition Assistance Program, Process and Technology Improvement Grants</t>
  </si>
  <si>
    <t xml:space="preserve">Fresh Fruit and Vegetable Program </t>
  </si>
  <si>
    <t>FNS Food Safety Grants</t>
  </si>
  <si>
    <t>National Food Service Management Institute Administration and Staffing Grant</t>
  </si>
  <si>
    <t>Bill Emerson National Hunger Fellows and Mickey Leland International Hunger Fellows Programs</t>
  </si>
  <si>
    <t xml:space="preserve">Food Distribution Program on Indian Reservations Nutrition Education Grants </t>
  </si>
  <si>
    <t>Pilot Projects to Reduce Dependency and Increase Work Requirements and Work Effort under SNAP</t>
  </si>
  <si>
    <t>Foreign Market Development Cooperator Program</t>
  </si>
  <si>
    <t>Foreign Agricultural Service</t>
  </si>
  <si>
    <t>Market Access Program</t>
  </si>
  <si>
    <t>Emerging Markets Program</t>
  </si>
  <si>
    <t>Technical Assistance for Specialty Crops Program</t>
  </si>
  <si>
    <t xml:space="preserve">Quality Samples Program </t>
  </si>
  <si>
    <t>Food for Progress</t>
  </si>
  <si>
    <t>Food for Education</t>
  </si>
  <si>
    <t xml:space="preserve">Export Guarantee Program </t>
  </si>
  <si>
    <t>USDA Local and Regional Food Aid Procurement Program</t>
  </si>
  <si>
    <t>Faculty Exchange Program</t>
  </si>
  <si>
    <t>Scientific Cooperation Exchange Program with China</t>
  </si>
  <si>
    <t>Pima Agriculture Cotton Trust Fund</t>
  </si>
  <si>
    <t xml:space="preserve">Agriculture Wool Apparel Manufacturers Trust Fund </t>
  </si>
  <si>
    <t>PL-480 Market Development and Technical Assistance</t>
  </si>
  <si>
    <t>Agricultural Trade Promotion Program</t>
  </si>
  <si>
    <t>International Agricultural Education Fellowship Program</t>
  </si>
  <si>
    <t>Scientific Exchanges Program</t>
  </si>
  <si>
    <t>Farm to School State Formula Grant</t>
  </si>
  <si>
    <t>Pandemic EBT Administrative Costs</t>
  </si>
  <si>
    <t>Forestry Research</t>
  </si>
  <si>
    <t>Forest Service</t>
  </si>
  <si>
    <t>Cooperative Forestry Assistance</t>
  </si>
  <si>
    <t>Schools and Roads - Grants to States</t>
  </si>
  <si>
    <t>Schools and Roads - Grants to Counties</t>
  </si>
  <si>
    <t>Wood Utilization Assistance</t>
  </si>
  <si>
    <t>Urban and Community Forestry Program</t>
  </si>
  <si>
    <t>Forest Legacy Program</t>
  </si>
  <si>
    <t>Forest Stewardship Program</t>
  </si>
  <si>
    <t>Collaborative Forest Restoration</t>
  </si>
  <si>
    <t>Forest Health Protection</t>
  </si>
  <si>
    <t>Wood  Education and Resource  Center (WERC)</t>
  </si>
  <si>
    <t>National Forest Foundation</t>
  </si>
  <si>
    <t>National Fish and Wildlife Foundation</t>
  </si>
  <si>
    <t>International Forestry Programs</t>
  </si>
  <si>
    <t>Community Forest and Open Space Conservation Program (CFP)</t>
  </si>
  <si>
    <t>Lake Tahoe Erosion Control Grant Program</t>
  </si>
  <si>
    <t xml:space="preserve">Good Neighbor Authority </t>
  </si>
  <si>
    <t>Watershed Restoration and Enhancement Agreement Authority</t>
  </si>
  <si>
    <t>Southwest Forest Health and Wildfire Prevention</t>
  </si>
  <si>
    <t>State &amp; Private Forestry Hazardous Fuel Reduction Program</t>
  </si>
  <si>
    <t>State &amp; Private Forestry Cooperative Fire Assistance</t>
  </si>
  <si>
    <t>Partnership Agreements</t>
  </si>
  <si>
    <t>National Agricultural Library</t>
  </si>
  <si>
    <t>Stewardship Agreements</t>
  </si>
  <si>
    <t>Alaska National Interest Lands Conservation Act (ANILCA) Agreements</t>
  </si>
  <si>
    <t>Cooperative Fire Protection Agreement</t>
  </si>
  <si>
    <t>Law Enforcement Agreements</t>
  </si>
  <si>
    <t>Cooperative Forest Road Agreements</t>
  </si>
  <si>
    <t>Research Joint Venture and Cost Reimbursable Agreements</t>
  </si>
  <si>
    <t>Community Wood Energy and Wood Innovation Program</t>
  </si>
  <si>
    <t>Forest Service 638 Authority for Tribes</t>
  </si>
  <si>
    <t>Great American Outdoors Act Deferred Maintenance Program</t>
  </si>
  <si>
    <t>Infrastructure Investment and Job Act Joint Fire Science Program (Research &amp; Development)</t>
  </si>
  <si>
    <t>Infrastructure Investment and Jobs Act Collaborative Forest Landscape Restoration Program</t>
  </si>
  <si>
    <t>Infrastructure Investment and Jobs Act Prescribed Fire/Fire Recovery</t>
  </si>
  <si>
    <t>Infrastructure Investment and Jobs Act Restoration/Revegetation</t>
  </si>
  <si>
    <t>Infrastructure Investment and Jobs Act Capital Maintenance and Improvement</t>
  </si>
  <si>
    <t>Infrastructure Investment and Jobs Act Firewood Bank Program</t>
  </si>
  <si>
    <t>Infrastructure Investment and Jobs Act Community Wildfire Defense Grants</t>
  </si>
  <si>
    <t>Infrastructure Investment and Jobs Act Temporary Bridge Program</t>
  </si>
  <si>
    <t>Community Project Funds - Congressionally Directed Spending</t>
  </si>
  <si>
    <t>Wildfire Crisis Strategy Landscapes</t>
  </si>
  <si>
    <t>Infrastructure and Investment Jobs Act Financial Assistance to Facilities that Purchase and Process Byproducts for Ecosystem Restoration</t>
  </si>
  <si>
    <t>Opal Creek Wilderness Economic Grant Program</t>
  </si>
  <si>
    <t>Inflation Reduction Act Urban &amp; Community Forestry Program</t>
  </si>
  <si>
    <t>Inflation Reduction Act Hazardous Fuels Transportation Assistance</t>
  </si>
  <si>
    <t>Inflation Reduction Act - National Forest System</t>
  </si>
  <si>
    <t>Community Project Funds - 2023 Congressionally Directed Spending</t>
  </si>
  <si>
    <t>Inflation Reduction Act Landscape Scale Restoration</t>
  </si>
  <si>
    <t>Bipartisan Infrastructure Law State, Private &amp; Tribal Agreements</t>
  </si>
  <si>
    <t>Bipartisan Infrastructure Law – Removal and Production of Flammable Vegetation to Produce Biochar and Innovative Wood Products</t>
  </si>
  <si>
    <t>Inflation Reduction Act - Forest Legacy Program</t>
  </si>
  <si>
    <t>Rural Energy Savings Program (RESP)</t>
  </si>
  <si>
    <t>Rural Utilities Service</t>
  </si>
  <si>
    <t>Rural eConnectivity Pilot Program</t>
  </si>
  <si>
    <t>Higher Blends Infrastructure Incentive Program</t>
  </si>
  <si>
    <t>Rural Innovation Stronger Economy</t>
  </si>
  <si>
    <t>Powering Affordable Clean Energy (PACE) Program</t>
  </si>
  <si>
    <t>New Empowering Rural America (New ERA) Program</t>
  </si>
  <si>
    <t>Part 1774 Special Evaluation Assistance for Rural Communities and Households (SEARCH)</t>
  </si>
  <si>
    <t>Water and Waste Disposal Systems for Rural Communities</t>
  </si>
  <si>
    <t>Technical Assistance and Training Grants</t>
  </si>
  <si>
    <t>Solid Waste Management Grants</t>
  </si>
  <si>
    <t>Emergency Community Water Assistance Grants</t>
  </si>
  <si>
    <t>Community Facilities Loans and Grants</t>
  </si>
  <si>
    <t>Intermediary Relending Program</t>
  </si>
  <si>
    <t>Business and Industry Guaranteed Loans</t>
  </si>
  <si>
    <t>Water and Waste Disposal Loans and Grants (Section 306C)</t>
  </si>
  <si>
    <t>Rural Cooperative Development Grants</t>
  </si>
  <si>
    <t>Norman E. Borlaug International Agricultural Science and Technology Fellowship</t>
  </si>
  <si>
    <t>Appropriate Technology Transfer for Rural Areas</t>
  </si>
  <si>
    <t>Rural Electrification Loans and Loan Guarantees</t>
  </si>
  <si>
    <t>Rural Telephone Loans and Loan Guarantees</t>
  </si>
  <si>
    <t>Rural Economic Development Loans and Grants</t>
  </si>
  <si>
    <t>Distance Learning and Telemedicine Loans and Grants</t>
  </si>
  <si>
    <t xml:space="preserve">Denali Commission Grants and Loans </t>
  </si>
  <si>
    <t>Assistance to High Energy Cost Rural Communities</t>
  </si>
  <si>
    <t>Rural Business Investment Program</t>
  </si>
  <si>
    <t>Rural Decentralized Water Systems Grant Program</t>
  </si>
  <si>
    <t>Community Connect Grant Program</t>
  </si>
  <si>
    <t>Grant Program to Establish a Fund for Financing Water and Wastewater Projects</t>
  </si>
  <si>
    <t>Biorefinery Assistance</t>
  </si>
  <si>
    <t>Bioenergy Program for Advanced Biofuels</t>
  </si>
  <si>
    <t>Rural Energy for America Program</t>
  </si>
  <si>
    <t>Rural Microentrepreneur Assistance Program</t>
  </si>
  <si>
    <t>Socially-Disadvantaged Groups Grant</t>
  </si>
  <si>
    <t>Healthy Food Financing Initiative</t>
  </si>
  <si>
    <t>Delta Health Care Services Grant Program</t>
  </si>
  <si>
    <t>Rural Broadband Access Loans and Loan Guarantees</t>
  </si>
  <si>
    <t>Rural Development Cooperative Agreement Program</t>
  </si>
  <si>
    <t>Soil and Water Conservation</t>
  </si>
  <si>
    <t>Soil Survey</t>
  </si>
  <si>
    <t>Watershed Protection and Flood Prevention</t>
  </si>
  <si>
    <t>Plant Materials for Conservation</t>
  </si>
  <si>
    <t>Snow Survey and Water Supply Forecasting</t>
  </si>
  <si>
    <t>Environmental Quality Incentives Program</t>
  </si>
  <si>
    <t>Farm and Ranch Lands Protection Program</t>
  </si>
  <si>
    <t>Wildlife Habitat Incentive Program</t>
  </si>
  <si>
    <t>Watershed Rehabilitation Program</t>
  </si>
  <si>
    <t>Agricultural Management Assistance</t>
  </si>
  <si>
    <t>Grassland Reserve Program</t>
  </si>
  <si>
    <t xml:space="preserve">Conservation Security Program </t>
  </si>
  <si>
    <t>Healthy Forests Reserve Program (HFRP)</t>
  </si>
  <si>
    <t>Emergency Watershed Protection Program</t>
  </si>
  <si>
    <t>Conservation Stewardship Program</t>
  </si>
  <si>
    <t>Agricultural Water Enhancement Program</t>
  </si>
  <si>
    <t>Chesapeake Bay Watershed Program</t>
  </si>
  <si>
    <t>Emergency Watershed Protection Program - Disaster Relief Appropriations Act</t>
  </si>
  <si>
    <t xml:space="preserve">Emergency Watershed Protection Program - Floodplain Easements – Disaster Relief Appropriations Act </t>
  </si>
  <si>
    <t>Water Bank Program</t>
  </si>
  <si>
    <t xml:space="preserve"> Agricultural Conservation Easement Program </t>
  </si>
  <si>
    <t>Regional Conservation Partnership Program</t>
  </si>
  <si>
    <t>Wetland Mitigation Banking Program</t>
  </si>
  <si>
    <t>Feral Swine Eradication and Control Pilot Program</t>
  </si>
  <si>
    <t>Urban Agriculture and Innovative Production</t>
  </si>
  <si>
    <t>Gulf Coast Ecosystem Restoration Council Comprehensive Plan Component Program</t>
  </si>
  <si>
    <t>Partnerships for Climate-Smart Commodities</t>
  </si>
  <si>
    <t>Conservation Outreach, Education and Technical Assistance</t>
  </si>
  <si>
    <t>Agricultural Statistics Reports</t>
  </si>
  <si>
    <t>National Agricultural Statistics Service</t>
  </si>
  <si>
    <t>Agricultural Statistics</t>
  </si>
  <si>
    <t>Technical Agricultural Assistance</t>
  </si>
  <si>
    <t>Scientific Cooperation and Research</t>
  </si>
  <si>
    <t>Cochran Fellowship Program</t>
  </si>
  <si>
    <t>Emergency Relief Program</t>
  </si>
  <si>
    <t>Milk Loss Program</t>
  </si>
  <si>
    <t>Commodity Container Assistance Program</t>
  </si>
  <si>
    <t>Increasing Land, Capital, and Market Access Program</t>
  </si>
  <si>
    <t>FSA Conservation Reserve Program Transition Incentive Program: Outreach, Technical Assistance, and Research Agreements</t>
  </si>
  <si>
    <t>Farm Loan Borrower Relief Program</t>
  </si>
  <si>
    <t>Urban Agriculture and Urban County Committee Outreach, Technical Assistance, and Education</t>
  </si>
  <si>
    <t>DSA COVID Relief Program</t>
  </si>
  <si>
    <t>Emergency Relief Program Outreach Education and Technical Assistance</t>
  </si>
  <si>
    <t>Rice Production Program</t>
  </si>
  <si>
    <t>Organic Dairy Marketing Assistance Program</t>
  </si>
  <si>
    <t>U.S. Codex Office Support for International Activities</t>
  </si>
  <si>
    <t>U.S. Codex Office</t>
  </si>
  <si>
    <t>NOAA Mission-Related Education Awards</t>
  </si>
  <si>
    <t xml:space="preserve"> Department Of Commerce</t>
  </si>
  <si>
    <t>National Oceanic And Atmospheric Administration</t>
  </si>
  <si>
    <t>Ocean Exploration</t>
  </si>
  <si>
    <t>Integrated Ocean Observing System (IOOS)</t>
  </si>
  <si>
    <t>Education Quality Award Ambassadorship</t>
  </si>
  <si>
    <t>National Institute Of Standards And Technology</t>
  </si>
  <si>
    <t>Broad Agency Announcement</t>
  </si>
  <si>
    <t>Statistical, Research, and Methodology  Assistance</t>
  </si>
  <si>
    <t>Us Census Bureau</t>
  </si>
  <si>
    <t>Ocean Acidification Program (OAP)</t>
  </si>
  <si>
    <t>NOAA Small Business Innovation Research (SBIR) Program</t>
  </si>
  <si>
    <t>Bipartisan Budget Act of 2018</t>
  </si>
  <si>
    <t>Science, Technology, Engineering, and Mathematics (STEM) Talent Challenge Program</t>
  </si>
  <si>
    <t>Economic Development Administration</t>
  </si>
  <si>
    <t>BUILD TO SCALE</t>
  </si>
  <si>
    <t>Connecting Minority Communities Pilot Program</t>
  </si>
  <si>
    <t>National Telecommunications And Information Administration</t>
  </si>
  <si>
    <t>Tribal Broadband Connectivity Program</t>
  </si>
  <si>
    <t>Broadband Infrastructure Program</t>
  </si>
  <si>
    <t>State Digital Equity Planning Grants</t>
  </si>
  <si>
    <t>Middle Mile (Broadband) Grant Program</t>
  </si>
  <si>
    <t>2023 MBDA Capital Readiness Program</t>
  </si>
  <si>
    <t>Minority Business Development Agency</t>
  </si>
  <si>
    <t>Broadband Equity, Access, and Deployment Program</t>
  </si>
  <si>
    <t>CHIPS Incentives Program</t>
  </si>
  <si>
    <t>Public Wireless Supply Chain Innovation Fund Grant Program – Expanding Testing and Evaluation</t>
  </si>
  <si>
    <t>Regional Technology and Innovation Hubs</t>
  </si>
  <si>
    <t>Distressed Area Recompete Pilot Program</t>
  </si>
  <si>
    <t>Market Development Cooperator Program</t>
  </si>
  <si>
    <t>International Trade Administration</t>
  </si>
  <si>
    <t>Investments for Public Works and Economic Development Facilities</t>
  </si>
  <si>
    <t>Economic Development Support for Planning Organizations</t>
  </si>
  <si>
    <t>Economic Development Technical Assistance</t>
  </si>
  <si>
    <t>Economic Adjustment Assistance</t>
  </si>
  <si>
    <t>Research and Evaluation Program</t>
  </si>
  <si>
    <t>Trade Adjustment Assistance for Firms</t>
  </si>
  <si>
    <t>Geodetic Surveys and Services (Geodesy and Applications of the National Geodetic Reference System)</t>
  </si>
  <si>
    <t>Cooperative Institute (Inter-Agency Funded Activities)</t>
  </si>
  <si>
    <t>Interjurisdictional Fisheries Act of 1986</t>
  </si>
  <si>
    <t>Fishermen's Contingency Fund</t>
  </si>
  <si>
    <t>Fishery Products Inspection and Certification</t>
  </si>
  <si>
    <t>Fisheries Finance Program</t>
  </si>
  <si>
    <t>Sea Grant Support</t>
  </si>
  <si>
    <t>Coastal Zone Management Administration Awards</t>
  </si>
  <si>
    <t>Coastal Zone Management Estuarine Research Reserves</t>
  </si>
  <si>
    <t>Financial Assistance for National Centers for Coastal Ocean Science</t>
  </si>
  <si>
    <t>Fisheries Development and Utilization Research and Development Grants and Cooperative Agreements Program</t>
  </si>
  <si>
    <t>Marine Sanctuary Program</t>
  </si>
  <si>
    <t>Climate and Atmospheric Research</t>
  </si>
  <si>
    <t>National Oceanic and Atmospheric Administration (NOAA) Cooperative Institutes</t>
  </si>
  <si>
    <t>Marine Fisheries Initiative</t>
  </si>
  <si>
    <t>Cooperative Fishery Statistics</t>
  </si>
  <si>
    <t>Southeast Area Monitoring and Assessment Program</t>
  </si>
  <si>
    <t>Columbia River Fisheries Development Program</t>
  </si>
  <si>
    <t>Pacific Fisheries Data Program</t>
  </si>
  <si>
    <t>Pacific Coast Salmon Recovery Pacific Salmon Treaty Program</t>
  </si>
  <si>
    <t>Marine Mammal Data Program</t>
  </si>
  <si>
    <t>Environmental Sciences, Applications, Data, and Education</t>
  </si>
  <si>
    <t>Regional Fishery Management Councils</t>
  </si>
  <si>
    <t xml:space="preserve">Gulf Coast Ecosystem Restoration Science, Observation, Monitoring, and Technology </t>
  </si>
  <si>
    <t>Unallied Industry Projects</t>
  </si>
  <si>
    <t>Unallied Management Projects</t>
  </si>
  <si>
    <t>Cooperative Science and Education Program</t>
  </si>
  <si>
    <t>Chesapeake Bay Studies</t>
  </si>
  <si>
    <t>Weather and Air Quality Research</t>
  </si>
  <si>
    <t>Special Oceanic and Atmospheric Projects</t>
  </si>
  <si>
    <t>Hydrologic Research</t>
  </si>
  <si>
    <t>Habitat Conservation</t>
  </si>
  <si>
    <t>Meteorologic and Hydrologic Modernization Development</t>
  </si>
  <si>
    <t>Applied Meteorological Research</t>
  </si>
  <si>
    <t>Congressionally Identified Awards and  Projects</t>
  </si>
  <si>
    <t>Unallied Science Program</t>
  </si>
  <si>
    <t>Office for Coastal Management</t>
  </si>
  <si>
    <t>Atlantic Coastal Fisheries Cooperative Management Act</t>
  </si>
  <si>
    <t>Fisheries Disaster Relief</t>
  </si>
  <si>
    <t>Center for Sponsored Coastal Ocean Research Coastal Ocean Program</t>
  </si>
  <si>
    <t>Educational Partnership Program</t>
  </si>
  <si>
    <t>Coral Reef Conservation Program</t>
  </si>
  <si>
    <t>NOAA Programs for Disaster Relief Appropriations Act - Non-construction and Construction</t>
  </si>
  <si>
    <t>Special Projects</t>
  </si>
  <si>
    <t>Calibration Program</t>
  </si>
  <si>
    <t>National Standard Reference Data System</t>
  </si>
  <si>
    <t>Standard Reference Materials</t>
  </si>
  <si>
    <t>Weights and Measures Service</t>
  </si>
  <si>
    <t>Measurement and Engineering Research and Standards</t>
  </si>
  <si>
    <t xml:space="preserve">Standards Information Center </t>
  </si>
  <si>
    <t>Manufacturing Extension Partnership</t>
  </si>
  <si>
    <t xml:space="preserve">Technology Innovation Program (TIP) </t>
  </si>
  <si>
    <t>Congressionally-Identified Projects</t>
  </si>
  <si>
    <t>Arrangements for Interdisciplinary Research Infrastructure</t>
  </si>
  <si>
    <t>Science, Technology, Business and/or Education Outreach</t>
  </si>
  <si>
    <t>Minority Business Resource Development</t>
  </si>
  <si>
    <t>MBDA Business Center - American Indian and Alaska Native</t>
  </si>
  <si>
    <t>MBDA Business Center</t>
  </si>
  <si>
    <t>Marine Debris Program</t>
  </si>
  <si>
    <t>Procurement Technical Assistance For Business Firms</t>
  </si>
  <si>
    <t xml:space="preserve"> Dept Of Defense</t>
  </si>
  <si>
    <t>Washington Headquarters Services (Whs)</t>
  </si>
  <si>
    <t>Community Economic Adjustment Assistance for Responding to Threats to the Resilience of a Military Installation</t>
  </si>
  <si>
    <t>Office Of Local Defense Community Cooperation</t>
  </si>
  <si>
    <t>Fort Huachuca Sentinel Landscapes for Military Training</t>
  </si>
  <si>
    <t>Dept Of The Army</t>
  </si>
  <si>
    <t>Conservation and Rehabilitation of Natural Resources on Military Installations</t>
  </si>
  <si>
    <t>National Defense Education Program</t>
  </si>
  <si>
    <t>Department Of Defense</t>
  </si>
  <si>
    <t>Military Health Services Research (MHSR)</t>
  </si>
  <si>
    <t>Defense Health Agency (Dha)</t>
  </si>
  <si>
    <t>Dredged Material Containment Area</t>
  </si>
  <si>
    <t>Youth Conservation Services</t>
  </si>
  <si>
    <t>Defense Civilian Training Corps (DCTC) - Scholarship/Internship</t>
  </si>
  <si>
    <t>Immediate Office Of The Secretary Of Defense</t>
  </si>
  <si>
    <t>OnRampII</t>
  </si>
  <si>
    <t>National Security Agency (Nsa)</t>
  </si>
  <si>
    <t>Past Conflict Accounting - Vietnam</t>
  </si>
  <si>
    <t>Washington Headquarters Services</t>
  </si>
  <si>
    <t>Transportation - DASH 102X and WMATA 7M Shuttles</t>
  </si>
  <si>
    <t>Readiness and Environmental Protection Integration (REPI) Program</t>
  </si>
  <si>
    <t>Pacific Center Disaster (PDC) Program</t>
  </si>
  <si>
    <t>STARBASE Program</t>
  </si>
  <si>
    <t>Army National Guard Army Compatible Use Buffer Program</t>
  </si>
  <si>
    <t>DoD Mentor-Protege Program</t>
  </si>
  <si>
    <t>Defense Security Cooperation University - Research Grants</t>
  </si>
  <si>
    <t>Defense Security Cooperation Agency (Dsca)</t>
  </si>
  <si>
    <t>State Memorandum of Agreement Program for the Reimbursement of Technical Services</t>
  </si>
  <si>
    <t>Collaborative Research and Development</t>
  </si>
  <si>
    <t>Department of Defense Appropriation Act of 2003</t>
  </si>
  <si>
    <t>Ease 3.0</t>
  </si>
  <si>
    <t>Dept Of Defense</t>
  </si>
  <si>
    <t>Commercial Technologies for Maintenance Activities Program</t>
  </si>
  <si>
    <t>Basic and Applied Scientific Research</t>
  </si>
  <si>
    <t/>
  </si>
  <si>
    <t>None;</t>
  </si>
  <si>
    <t>Science, Technology, Engineering &amp; Mathematics (STEM) Education, Outreach and Workforce Program</t>
  </si>
  <si>
    <t>Advanced Manufacturing Technology - Office of the Secretary of Defense (OSD), Manufacturing Technology (ManTech) Program</t>
  </si>
  <si>
    <t xml:space="preserve">Navy  Command, Control, Communications, Computers, Intelligence, Surveillance, and Reconnaissance </t>
  </si>
  <si>
    <t>Naval Medical Research and Development</t>
  </si>
  <si>
    <t>Dept Of The Navy</t>
  </si>
  <si>
    <t>Department of Defense HIV/AIDS Prevention Program</t>
  </si>
  <si>
    <t>Scientific Research - Combating Weapons of Mass Destruction</t>
  </si>
  <si>
    <t>Defense Threat Reduction Agency (Dtra)</t>
  </si>
  <si>
    <t>Pest Management and Vector Control Research</t>
  </si>
  <si>
    <t>ROTC Language and Culture Training Grants</t>
  </si>
  <si>
    <t>Research on Chemical and Biological Defense</t>
  </si>
  <si>
    <t>Marine Corps Systems Command Federal Assistance Program</t>
  </si>
  <si>
    <t>Military Construction, National Guard</t>
  </si>
  <si>
    <t>National Guard Military Operations and Maintenance (O&amp;M) Projects</t>
  </si>
  <si>
    <t>National Guard ChalleNGe Program</t>
  </si>
  <si>
    <t>Military Medical Research and Development</t>
  </si>
  <si>
    <t>Basic Scientific Research</t>
  </si>
  <si>
    <t>Dissertation Year Fellowship</t>
  </si>
  <si>
    <t>Fisher House Foundation</t>
  </si>
  <si>
    <t>Training and Support – Combating Weapons of Mass Destruction</t>
  </si>
  <si>
    <t>The Language Flagship Grants to Institutions of Higher Education</t>
  </si>
  <si>
    <t>National Security Education Program David L. Boren Scholarships</t>
  </si>
  <si>
    <t>National Security Education Program David L. Boren Fellowships</t>
  </si>
  <si>
    <t>English for Heritage Language Speakers Grants to U.S. Institutions of Higher Education</t>
  </si>
  <si>
    <t>Competitive Grants: Promoting K-12 Student Achievement at Military-Connected Schools</t>
  </si>
  <si>
    <t>Department of Defense Impact Aid (Supplement, CWSD, BRAC)</t>
  </si>
  <si>
    <t>Dept Of Defense Education Activity (Dodea)</t>
  </si>
  <si>
    <t>DOD, NDEP, DOTC-STEM Education Outreach Implementation</t>
  </si>
  <si>
    <t>Language Training Center</t>
  </si>
  <si>
    <t>Congressionally Directed Assistance</t>
  </si>
  <si>
    <t>Office Of The Secretary Of Defense</t>
  </si>
  <si>
    <t>Community Investment</t>
  </si>
  <si>
    <t>Community Economic Adjustment Assistance for Reductions in Defense Spending</t>
  </si>
  <si>
    <t>Community Economic Adjustment Assistance for Realignment or Closure of a Military Installation</t>
  </si>
  <si>
    <t>Community Economic Adjustment Assistance for Compatible Use and Joint Land Use Studies</t>
  </si>
  <si>
    <t>Community Economic Adjustment Assistance for Reductions in Defense Industry Employment</t>
  </si>
  <si>
    <t>Community Economic Adjustment Assistance for Advance Planning and Economic Diversification</t>
  </si>
  <si>
    <t>Research and Technical Assistance</t>
  </si>
  <si>
    <t>Economic Adjustment Assistance for State Governments</t>
  </si>
  <si>
    <t>Community Economic Adjustment Assistance for Establishment or Expansion of a Military Installation</t>
  </si>
  <si>
    <t>Troops to Teachers Grant Program</t>
  </si>
  <si>
    <t>Basic, Applied, and Advanced Research in Science and Engineering</t>
  </si>
  <si>
    <t>Science, Technology, Engineering and Mathematics (STEM) Educational Program: Science, Mathematics And Research for Transformation (SMART)</t>
  </si>
  <si>
    <t>Legacy Resource Management Program</t>
  </si>
  <si>
    <t>Past Conflict Accounting</t>
  </si>
  <si>
    <t>Defense Pow/Mia Accounting Agency (Dpaa)</t>
  </si>
  <si>
    <t>Uniformed Services University Medical Research Projects</t>
  </si>
  <si>
    <t>Uniformed Services University Of The Health Sciences  (Usuhs)</t>
  </si>
  <si>
    <t>Defense Production Act Title III (DPA Title III)</t>
  </si>
  <si>
    <t>Dept Of The Air Force</t>
  </si>
  <si>
    <t>Air Force Defense Research Sciences Program</t>
  </si>
  <si>
    <t>Air Force Academy Athletic Programs</t>
  </si>
  <si>
    <t>Air Force Medical Research and Development</t>
  </si>
  <si>
    <t>Civil Air Patrol Program</t>
  </si>
  <si>
    <t>Language Grant Program</t>
  </si>
  <si>
    <t>Mathematical Sciences Grants</t>
  </si>
  <si>
    <t>Information Security Grants</t>
  </si>
  <si>
    <t>GenCyber Grants Program</t>
  </si>
  <si>
    <t>CyberSecurity Core Curriculum</t>
  </si>
  <si>
    <t>Research and Technology Development</t>
  </si>
  <si>
    <t>Defense Advanced Research Projects Agency  (Darpa)</t>
  </si>
  <si>
    <t>Upper San Pedro Partnership Support</t>
  </si>
  <si>
    <t>Green and Resilient Retrofit Program</t>
  </si>
  <si>
    <t xml:space="preserve"> Department Of Housing And Urban Development</t>
  </si>
  <si>
    <t>Asst Secretary For Housing--Federal Housing Commissioner</t>
  </si>
  <si>
    <t>Housing Counseling Program Homeownership Initiative</t>
  </si>
  <si>
    <t>Community Development Block Grant- PRO Housing Competition</t>
  </si>
  <si>
    <t>Assistant Secretary For Community Planning And Development</t>
  </si>
  <si>
    <t>Community Development Block Grant- PRICE Competition</t>
  </si>
  <si>
    <t>Rehabilitation Mortgage Insurance</t>
  </si>
  <si>
    <t>Manufactured Home Loan Insurance Financing Purchase of Manufactured Homes as Principal Residences of Borrowers</t>
  </si>
  <si>
    <t>Mortgage Insurance Homes</t>
  </si>
  <si>
    <t>Mortgage Insurance Homes for Disaster Victims</t>
  </si>
  <si>
    <t>Mortgage Insurance Homes in Urban Renewal Areas</t>
  </si>
  <si>
    <t>Mortgage Insurance Housing in Older, Declining Areas</t>
  </si>
  <si>
    <t>Mortgage Insurance Cooperative Projects</t>
  </si>
  <si>
    <t>Mortgage Insurance Hospitals</t>
  </si>
  <si>
    <t>Mortgage Insurance Nursing Homes, Intermediate Care Facilities, Board and Care Homes and Assisted Living Facilities</t>
  </si>
  <si>
    <t>Mortgage Insurance Purchase of Units in Condominiums</t>
  </si>
  <si>
    <t>Mortgage Insurance Rental Housing</t>
  </si>
  <si>
    <t>Mortgage Insurance Rental and Cooperative Housing for Moderate Income Families and Elderly, Market Interest Rate</t>
  </si>
  <si>
    <t>Mortgage Insurance Rental Housing for the Elderly</t>
  </si>
  <si>
    <t>Mortgage Insurance Rental Housing in Urban Renewal Areas</t>
  </si>
  <si>
    <t>Property Improvement Loan Insurance for Improving All Existing Structures and Building of New Nonresidential Structures</t>
  </si>
  <si>
    <t>Supplemental Loan Insurance Multifamily Rental Housing</t>
  </si>
  <si>
    <t>Mortgage Insurance for the Purchase or Refinancing of Existing Multifamily Housing Projects</t>
  </si>
  <si>
    <t>Supportive Housing for the Elderly</t>
  </si>
  <si>
    <t>Mortgage Insurance Combination and Manufactured Home Lot Loans</t>
  </si>
  <si>
    <t>Housing Counseling Assistance Program</t>
  </si>
  <si>
    <t>Manufactured Home Dispute Resolution</t>
  </si>
  <si>
    <t>Adjustable Rate Mortgages</t>
  </si>
  <si>
    <t>Supportive Housing for Persons with Disabilities</t>
  </si>
  <si>
    <t>Home Equity Conversion Mortgages</t>
  </si>
  <si>
    <t>Housing Finance Agencies (HFA) Risk Sharing</t>
  </si>
  <si>
    <t>Multifamily Housing Service Coordinators</t>
  </si>
  <si>
    <t>Section 8 Housing Assistance Payments Program</t>
  </si>
  <si>
    <t>Good Neighbor Next Door Sales Program</t>
  </si>
  <si>
    <t>Community Development Block Grants/Entitlement Grants</t>
  </si>
  <si>
    <t>Community Development Block Grants/Special Purpose Grants/Insular Areas</t>
  </si>
  <si>
    <t>Community Development Block Grants/State's program and Non-Entitlement Grants in Hawaii</t>
  </si>
  <si>
    <t>Emergency Solutions Grant Program</t>
  </si>
  <si>
    <t>Home Investment Partnerships Program</t>
  </si>
  <si>
    <t>Housing Opportunities for Persons with AIDS</t>
  </si>
  <si>
    <t>Self-Help Homeownership Opportunity Program</t>
  </si>
  <si>
    <t>Community Development Block Grants Section 108 Loan Guarantees</t>
  </si>
  <si>
    <t>Section 8 Moderate Rehabilitation Single Room Occupancy</t>
  </si>
  <si>
    <t>Economic Development Initiative, Community Project Funding, and Miscellaneous grants</t>
  </si>
  <si>
    <t>Office Of Community Planning And Development</t>
  </si>
  <si>
    <t>Section 4 Capacity Building for Community Development and Affordable Housing</t>
  </si>
  <si>
    <t>Community Compass Technical Assistance and Capacity Building</t>
  </si>
  <si>
    <t>Homeless Response System Data and Performance</t>
  </si>
  <si>
    <t>Rural Capacity Building for Community Development and Affordable Housing Grants</t>
  </si>
  <si>
    <t xml:space="preserve">Continuum of Care Program </t>
  </si>
  <si>
    <t>Hurricane Sandy Community Development Block Grant Disaster Recovery Grants (CDBG-DR)</t>
  </si>
  <si>
    <t>National Disaster Resilience Competition</t>
  </si>
  <si>
    <t>Pay for Success Permanent Supportive Housing Demonstration</t>
  </si>
  <si>
    <t>Housing Trust Fund</t>
  </si>
  <si>
    <t>Youth Homelessness Demonstration Program</t>
  </si>
  <si>
    <t>Youth Homeless System Improvement Grants</t>
  </si>
  <si>
    <t>Veterans Housing Rehabilitation and Modification Program</t>
  </si>
  <si>
    <t>Single Family Property Disposition</t>
  </si>
  <si>
    <t>Dollar Home Sales</t>
  </si>
  <si>
    <t>Housing Counseling Training Program</t>
  </si>
  <si>
    <t>Tenant Education and Outreach Program</t>
  </si>
  <si>
    <t>Project Rental Assistance Demonstration (PRA Demo) Program of Section 811 Supportive Housing for Persons with Disabilities</t>
  </si>
  <si>
    <t>Performance Based Contract Administrator Program</t>
  </si>
  <si>
    <t>Equal Opportunity in Housing</t>
  </si>
  <si>
    <t>Assistant Secretary For Fair Housing And Equal Opportunity</t>
  </si>
  <si>
    <t>Fair Housing Assistance Program State and Local</t>
  </si>
  <si>
    <t>Fair Housing Initiatives Program</t>
  </si>
  <si>
    <t>Education and Outreach Initiatives</t>
  </si>
  <si>
    <t>Fair Housing Organization Initiatives</t>
  </si>
  <si>
    <t xml:space="preserve">Private Enforcement Initiatives </t>
  </si>
  <si>
    <t>General Research and Technology Activity</t>
  </si>
  <si>
    <t>Assistant Secretary For Policy Development And Research</t>
  </si>
  <si>
    <t>Research and Evaluations, Demonstrations, and Data Analysis and Utilization</t>
  </si>
  <si>
    <t>Eviction Protection Grant Program</t>
  </si>
  <si>
    <t>Public and Indian Housing</t>
  </si>
  <si>
    <t>Assistant Secretary For Public And Indian Housing</t>
  </si>
  <si>
    <t>Lower Income Housing Assistance Program Section 8 Moderate Rehabilitation</t>
  </si>
  <si>
    <t>Indian Community Development Block Grant Program</t>
  </si>
  <si>
    <t>Public and Indian Housing Indian Loan Guarantee Program</t>
  </si>
  <si>
    <t>Indian Housing Block Grants</t>
  </si>
  <si>
    <t>Title VI Federal Guarantees for Financing Tribal Housing Activities</t>
  </si>
  <si>
    <t>Resident Opportunity and Supportive Services - Service Coordinators</t>
  </si>
  <si>
    <t>Section 8 Housing Choice Vouchers</t>
  </si>
  <si>
    <t>Public Housing Capital Fund</t>
  </si>
  <si>
    <t>Native Hawaiian Housing Block Grants</t>
  </si>
  <si>
    <t xml:space="preserve">Loan Guarantees for Native Hawaiian Housing </t>
  </si>
  <si>
    <t>Affordable Housing Development in Main Street Rejuvenation Projects</t>
  </si>
  <si>
    <t>Mainstream Vouchers</t>
  </si>
  <si>
    <t>Family Unification Program (FUP)</t>
  </si>
  <si>
    <t>Moving to Work Demonstration Program</t>
  </si>
  <si>
    <t>Lead-Based Paint Capital Fund Program</t>
  </si>
  <si>
    <t>Choice Neighborhoods Implementation Grants</t>
  </si>
  <si>
    <t xml:space="preserve">Choice Neighborhoods Planning Grants </t>
  </si>
  <si>
    <t>Office of Native American Programs Training and Technical Assistance for Indian Housing Block Grant Program</t>
  </si>
  <si>
    <t>Jobs-Plus Pilot Initiative</t>
  </si>
  <si>
    <t>Family Self-Sufficiency Program</t>
  </si>
  <si>
    <t>Tribal HUD-VA Supportive Housing Program</t>
  </si>
  <si>
    <t>Lead-Based Paint Hazard Control in Privately-Owned Housing</t>
  </si>
  <si>
    <t>Office Of Lead Hazard Control And Healthy Homes</t>
  </si>
  <si>
    <t>Healthy Homes Demonstration Grants</t>
  </si>
  <si>
    <t>Lead Technical Studies Grants</t>
  </si>
  <si>
    <t>Lead Hazard Reduction Demonstration Grant Program</t>
  </si>
  <si>
    <t>Healthy Homes Technical Studies Grants</t>
  </si>
  <si>
    <t>Lead Hazard Control Capacity Building</t>
  </si>
  <si>
    <t>Healthy Homes Production Program</t>
  </si>
  <si>
    <t>Radon Interventions in Public and Assisted Multifamily Housing</t>
  </si>
  <si>
    <t>Lead Hazard Control for High Risk Areas</t>
  </si>
  <si>
    <t>Older Adults Home Modification Grant Program</t>
  </si>
  <si>
    <t>Experienced Services Program</t>
  </si>
  <si>
    <t xml:space="preserve"> Department Of The Interior</t>
  </si>
  <si>
    <t>National Park Service</t>
  </si>
  <si>
    <t>Residential Environmental Learning Centers</t>
  </si>
  <si>
    <t>Alaska Native Science and Engineering</t>
  </si>
  <si>
    <t>Bureau Of Ocean Energy Management</t>
  </si>
  <si>
    <t>Supporting the Lower Mississippi Delta Initiative</t>
  </si>
  <si>
    <t>Good Neighbor Authority</t>
  </si>
  <si>
    <t>Bureau Of Land Management</t>
  </si>
  <si>
    <t>Eastern Nevada Conservation, Recreation and Development</t>
  </si>
  <si>
    <t>Energy Community Revitalization Program (ECRP)</t>
  </si>
  <si>
    <t>Departmental Offices</t>
  </si>
  <si>
    <t>Experienced Services</t>
  </si>
  <si>
    <t>Bureau Of Safety And Environmental Enforcement</t>
  </si>
  <si>
    <t>Aid To Tribal Governments</t>
  </si>
  <si>
    <t>Bureau Of Indian Affairs</t>
  </si>
  <si>
    <t xml:space="preserve">Consolidated Tribal Government </t>
  </si>
  <si>
    <t>Tribal Self-Governance</t>
  </si>
  <si>
    <t>Indian Self-Determination Contract Support</t>
  </si>
  <si>
    <t>Services to Indian Children, Elderly and Families</t>
  </si>
  <si>
    <t>Indian Adult Education</t>
  </si>
  <si>
    <t>Assistance to Tribally Controlled Community Colleges and Universities</t>
  </si>
  <si>
    <t>Tribally Controlled Community College Endowments</t>
  </si>
  <si>
    <t>Tribal Courts</t>
  </si>
  <si>
    <t>Indian Law Enforcement</t>
  </si>
  <si>
    <t>Indian Community Fire Protection</t>
  </si>
  <si>
    <t>Indian Economic Development</t>
  </si>
  <si>
    <t>Road Maintenance Indian Roads</t>
  </si>
  <si>
    <t>Agriculture on Indian Lands</t>
  </si>
  <si>
    <t>Forestry on Indian Lands</t>
  </si>
  <si>
    <t>Indian Rights Protection</t>
  </si>
  <si>
    <t>Water Resources on Indian Lands</t>
  </si>
  <si>
    <t>Minerals and Mining on Indian Lands</t>
  </si>
  <si>
    <t>Real Estate Programs Indian Lands</t>
  </si>
  <si>
    <t xml:space="preserve">Environmental Management Indian </t>
  </si>
  <si>
    <t xml:space="preserve">Indian School Equalization </t>
  </si>
  <si>
    <t>Indian Child and Family Education</t>
  </si>
  <si>
    <t>Indian Schools Student Transportation</t>
  </si>
  <si>
    <t>Administrative Cost Grants for Indian Schools</t>
  </si>
  <si>
    <t>Indian Education Facilities, Operations, and Maintenance</t>
  </si>
  <si>
    <t>Bureau of Indian Affairs Facilities Operations and Maintenance</t>
  </si>
  <si>
    <t>Endangered Species on Indian Lands</t>
  </si>
  <si>
    <t>Litigation Support for Indian Rights</t>
  </si>
  <si>
    <t>Attorney Fees Indian Rights</t>
  </si>
  <si>
    <t xml:space="preserve">Navajo-Hopi Indian Settlement </t>
  </si>
  <si>
    <t>Indian Post Secondary Schools</t>
  </si>
  <si>
    <t>Indian Graduate Student Scholarships</t>
  </si>
  <si>
    <t>Indian Vocational Training United Tribes Technical College</t>
  </si>
  <si>
    <t>Indian Job Placement United Sioux Tribes Development Corporation</t>
  </si>
  <si>
    <t>Replacement and Repair of Indian Schools</t>
  </si>
  <si>
    <t>Improvement and Repair of Indian Detention Facilities</t>
  </si>
  <si>
    <t>Safety of Dams on Indian Lands</t>
  </si>
  <si>
    <t>Tribal Great Lakes Restoration Initiative</t>
  </si>
  <si>
    <t xml:space="preserve">Strengthening Tribal Nations  </t>
  </si>
  <si>
    <t>Native Hawaiian Community Guest Stewardship</t>
  </si>
  <si>
    <t>Native Hawaiian Relations (00023)</t>
  </si>
  <si>
    <t>Zoonotic Disease Initiative</t>
  </si>
  <si>
    <t>U.S. Fish And Wildlife Service</t>
  </si>
  <si>
    <t>Bureau Of Reclamation</t>
  </si>
  <si>
    <t>Pacific Northwest and Hawaiian Islands Arts</t>
  </si>
  <si>
    <t>USGS Experienced Services Program</t>
  </si>
  <si>
    <t>Us Geological Survey</t>
  </si>
  <si>
    <t>Earth Mapping Resources Initiative</t>
  </si>
  <si>
    <t>Small Surface Water and Groundwater Storage Projects</t>
  </si>
  <si>
    <t>Blackfeet Water Rights Settlement</t>
  </si>
  <si>
    <t>Musselshell-Judith Rural Water System</t>
  </si>
  <si>
    <t>Rehabilitation, Reconstruction, or Replacement of Carey Act Dams</t>
  </si>
  <si>
    <t>Snow Water Supply Forecasting</t>
  </si>
  <si>
    <t>Experienced Services Program (ESP)</t>
  </si>
  <si>
    <t>Abandoned Hardrock Mine Reclamation (AHMR/AML) Grants</t>
  </si>
  <si>
    <t>Indian Employment Assistance</t>
  </si>
  <si>
    <t>Indian Social Services Welfare Assistance</t>
  </si>
  <si>
    <t xml:space="preserve">Indian Education Higher Education Grant </t>
  </si>
  <si>
    <t>Indian Loans Economic Development</t>
  </si>
  <si>
    <t>Indian Education Assistance to Schools</t>
  </si>
  <si>
    <t>Native American Business Development Institute</t>
  </si>
  <si>
    <t>Indian Housing Assistance</t>
  </si>
  <si>
    <t>Indian Child Welfare Act Title II Grants</t>
  </si>
  <si>
    <t>Ironworker Training</t>
  </si>
  <si>
    <t>Tribal Courts Trust Reform Initiative</t>
  </si>
  <si>
    <t>Tribal Energy Development Capacity Grants</t>
  </si>
  <si>
    <t xml:space="preserve">FOCUS on Student Achievement </t>
  </si>
  <si>
    <t xml:space="preserve">Juvenile Detention Education </t>
  </si>
  <si>
    <t xml:space="preserve">Education Enhancements </t>
  </si>
  <si>
    <t xml:space="preserve">21st Century Conservation Service Corps </t>
  </si>
  <si>
    <t>Office of the Special Trustee for American Indians, Field Operations</t>
  </si>
  <si>
    <t xml:space="preserve">Tribal Climate Resilience </t>
  </si>
  <si>
    <t xml:space="preserve">DOI National Fire Plan </t>
  </si>
  <si>
    <t>Cultural Resources Management</t>
  </si>
  <si>
    <t>BIA Wildland Urban Interface Community Fire Assistance</t>
  </si>
  <si>
    <t>Native Language Immersion Grant</t>
  </si>
  <si>
    <t>Tiwahe Housing</t>
  </si>
  <si>
    <t>Tribal Education Departments</t>
  </si>
  <si>
    <t>Non-Sale Disposals of Mineral Material</t>
  </si>
  <si>
    <t>Cooperative Inspection Agreements with States and Tribes</t>
  </si>
  <si>
    <t>Cultural and Paleontological Resources Management</t>
  </si>
  <si>
    <t>Recreation and Visitor Services</t>
  </si>
  <si>
    <t>Payments in Lieu of Taxes</t>
  </si>
  <si>
    <t>BLM Fuels Management and Community Fire Assistance Program Activities</t>
  </si>
  <si>
    <t>Wild Horse and Burro Resource Management</t>
  </si>
  <si>
    <t>Invasive and Noxious Plant Management</t>
  </si>
  <si>
    <t>Fish, Wildlife and Plant Conservation Resource Management</t>
  </si>
  <si>
    <t>Joint Fire Science Program</t>
  </si>
  <si>
    <t>Forest and Woodlands Resource Management</t>
  </si>
  <si>
    <t>Secure Rural Schools and Community Self-Determination</t>
  </si>
  <si>
    <t>Southern Nevada Public Land Management</t>
  </si>
  <si>
    <t>Environmental Quality and Protection</t>
  </si>
  <si>
    <t>Rangeland Resource Management</t>
  </si>
  <si>
    <t>Challenge Cost Share</t>
  </si>
  <si>
    <t>Management Initiatives</t>
  </si>
  <si>
    <t>Indian Self-Determination Act Contracts, Grants and Cooperative Agreements</t>
  </si>
  <si>
    <t>Youth Conservation Opportunities on Public Lands</t>
  </si>
  <si>
    <t>Fisheries and Aquatic Resources Management</t>
  </si>
  <si>
    <t>Plant Conservation and Restoration Management</t>
  </si>
  <si>
    <t>Threatened and Endangered Species</t>
  </si>
  <si>
    <t>Wildlife Resource Management</t>
  </si>
  <si>
    <t>National Landscape Conservation System</t>
  </si>
  <si>
    <t>Regulation of Surface Coal Mining and Surface Effects of Underground Coal Mining</t>
  </si>
  <si>
    <t xml:space="preserve"> Interior Reclamation And Enforcement</t>
  </si>
  <si>
    <t>Office Of Surface Mining</t>
  </si>
  <si>
    <t>Abandoned Mine Land Reclamation (AMLR)</t>
  </si>
  <si>
    <t>Not-for-Profit AMD Reclamation</t>
  </si>
  <si>
    <t xml:space="preserve">OSM/VISTA AmeriCorps </t>
  </si>
  <si>
    <t>Science and Technology Projects Related to Coal Mining and Reclamation</t>
  </si>
  <si>
    <t>Passive Treatment Protection Program (PTPP)</t>
  </si>
  <si>
    <t>National Park Service Centennial Challenge</t>
  </si>
  <si>
    <t>Keweenaw National Historical Park (NHP) Preservation Grants</t>
  </si>
  <si>
    <t xml:space="preserve">Bureau of Ocean Energy Management Renewable Energy </t>
  </si>
  <si>
    <t>Alaska Coastal Marine Institute</t>
  </si>
  <si>
    <t>Louisiana State University (LSU) Coastal Marine Institute  (CMI)</t>
  </si>
  <si>
    <t>Bureau of Ocean Energy Management (BOEM) Environmental Studies (ES)</t>
  </si>
  <si>
    <t>Marine Minerals Activities</t>
  </si>
  <si>
    <t>Federal Oil and Gas Royalty Management State and Tribal Coordination</t>
  </si>
  <si>
    <t>Natural Resources Revenue (00024)</t>
  </si>
  <si>
    <t>Marine Gas Hydrate Research Activities</t>
  </si>
  <si>
    <t>State Select</t>
  </si>
  <si>
    <t>8(g) State Coastal Zone</t>
  </si>
  <si>
    <t>Alaska Settlement Agreement</t>
  </si>
  <si>
    <t>California Refuge Account</t>
  </si>
  <si>
    <t>Flood Control Act Lands</t>
  </si>
  <si>
    <t>Geothermal Resources</t>
  </si>
  <si>
    <t>GoMESA</t>
  </si>
  <si>
    <t>Late Disbursement Interest</t>
  </si>
  <si>
    <t>Minerals Leasing Act</t>
  </si>
  <si>
    <t>National Forest Acquired Lands</t>
  </si>
  <si>
    <t>National Petroleum Reserve - Alaska</t>
  </si>
  <si>
    <t>South Half of the Red River</t>
  </si>
  <si>
    <t>Safety and Environmental Research and Data Collection for Offshore Energy and Mineral Activities</t>
  </si>
  <si>
    <t>Not For Profit</t>
  </si>
  <si>
    <t>Take Pride</t>
  </si>
  <si>
    <t>Water Recycling and Desalination Construction Programs</t>
  </si>
  <si>
    <t xml:space="preserve">Water Desalination Research and Development </t>
  </si>
  <si>
    <t>WaterSMART (Sustain and Manage America’s Resources for Tomorrow)</t>
  </si>
  <si>
    <t>Providing Water to At-Risk Natural Desert Terminal Lakes</t>
  </si>
  <si>
    <t xml:space="preserve">Title II, Colorado River Basin Salinity Control </t>
  </si>
  <si>
    <t>Colorado Ute Indian Water Rights Settlement Act</t>
  </si>
  <si>
    <t>Central Valley Improvement Act, Title XXXIV</t>
  </si>
  <si>
    <t>Reclamation States Emergency Drought Relief</t>
  </si>
  <si>
    <t xml:space="preserve">Fort Peck Reservation Rural Water System </t>
  </si>
  <si>
    <t>Fish and Wildlife Coordination Act</t>
  </si>
  <si>
    <t>Garrison Diversion Unit</t>
  </si>
  <si>
    <t>Indian Tribal Water Resources Development, Management, and Protection</t>
  </si>
  <si>
    <t xml:space="preserve">Lewis and Clark Rural Water System </t>
  </si>
  <si>
    <t>Lower Rio Grande Valley Water Resources Conservation and Improvement</t>
  </si>
  <si>
    <t>Mni Wiconi Rural Water Supply Project</t>
  </si>
  <si>
    <t>Recreation Resources Management</t>
  </si>
  <si>
    <t>Rocky Boy's/North Central Montana Regional Water System</t>
  </si>
  <si>
    <t xml:space="preserve">San Gabriel Basin Restoration </t>
  </si>
  <si>
    <t xml:space="preserve">Upper Colorado and San Juan River Basins Endangered Fish Recovery </t>
  </si>
  <si>
    <t xml:space="preserve">Water Conservation Field Services (WCFS) </t>
  </si>
  <si>
    <t xml:space="preserve">Yakima River Basin Water Enhancement (YRBWE) </t>
  </si>
  <si>
    <t>Central Valley,  Trinity River Division, Trinity River Fish and Wildlife Management</t>
  </si>
  <si>
    <t>California Water Security and Environmental Enhancement</t>
  </si>
  <si>
    <t xml:space="preserve">Upper Colorado River Basin Fish and Wildlife Mitigation </t>
  </si>
  <si>
    <t xml:space="preserve">Middle Rio Grande Endangered Species Collaborative </t>
  </si>
  <si>
    <t xml:space="preserve">Lower Colorado River Multi-Species Conservation </t>
  </si>
  <si>
    <t xml:space="preserve">Equus Beds Division Acquifer Storage Recharge </t>
  </si>
  <si>
    <t xml:space="preserve">Lake Mead/Las Vegas Wash </t>
  </si>
  <si>
    <t>Colorado River Basin Act of 1968</t>
  </si>
  <si>
    <t>Arizona Water Settlement Act of 2004</t>
  </si>
  <si>
    <t xml:space="preserve">Lake Tahoe Regional Wetlands Development </t>
  </si>
  <si>
    <t xml:space="preserve">Platte River Recovery Implementation </t>
  </si>
  <si>
    <t xml:space="preserve">Bunker Hill Groundwater Basin, Riverside-Corona Feeder </t>
  </si>
  <si>
    <t xml:space="preserve">Youth Conservation </t>
  </si>
  <si>
    <t>Fishing Events for Disadvantaged Children</t>
  </si>
  <si>
    <t xml:space="preserve">Navajo-Gallup Water Supply </t>
  </si>
  <si>
    <t xml:space="preserve">Eastern New Mexico Rural Water System </t>
  </si>
  <si>
    <t xml:space="preserve">Cooperative Watershed Management </t>
  </si>
  <si>
    <t xml:space="preserve">San Joaquin River Restoration </t>
  </si>
  <si>
    <t>Crow Tribe Water Rights Settlement</t>
  </si>
  <si>
    <t>Applied Science Grants</t>
  </si>
  <si>
    <t xml:space="preserve">White Mountain Apache Tribe Rural Water System </t>
  </si>
  <si>
    <t xml:space="preserve">New Mexico Rio Grande Basin Pueblos Irrigation Infrastructure </t>
  </si>
  <si>
    <t>SECURE Water Act – Research Agreements</t>
  </si>
  <si>
    <t>Suisun Marsh Preservation Agreement</t>
  </si>
  <si>
    <t xml:space="preserve">Central Valley Project Conservation </t>
  </si>
  <si>
    <t>Implementation of the Taos Pueblo Indian water rights settlement</t>
  </si>
  <si>
    <t>Upper Klamath Basin Water Supply Alignment</t>
  </si>
  <si>
    <t>Colorado River System Conservation Pilot</t>
  </si>
  <si>
    <t>Educational Outreach</t>
  </si>
  <si>
    <t>Bay-Delta Restoration Program</t>
  </si>
  <si>
    <t>Salton Sea Program</t>
  </si>
  <si>
    <t>Agricultural Water Use Efficiency Program</t>
  </si>
  <si>
    <t>Temperature Control Devices at Folsom Dam</t>
  </si>
  <si>
    <t>Water Storage Enhancement</t>
  </si>
  <si>
    <t>Lower Colorado River Basin Conservation and Efficiency Program</t>
  </si>
  <si>
    <t>Yakima River Basin Water Enhancement Phase III (Yakima Basin Integrated Plan)</t>
  </si>
  <si>
    <t>Aquatic Ecosystem Restoration Program</t>
  </si>
  <si>
    <t xml:space="preserve">Sport Fish Restoration </t>
  </si>
  <si>
    <t>Fish and Wildlife Management Assistance</t>
  </si>
  <si>
    <t>Wildlife Restoration and Basic Hunter Education and Safety</t>
  </si>
  <si>
    <t xml:space="preserve">Coastal Wetlands Planning, Protection and Restoration </t>
  </si>
  <si>
    <t>Cooperative Endangered Species Conservation Fund</t>
  </si>
  <si>
    <t xml:space="preserve">Clean Vessel Act </t>
  </si>
  <si>
    <t>Rhinoceros and Tiger Conservation Fund</t>
  </si>
  <si>
    <t>African Elephant Conservation Fund</t>
  </si>
  <si>
    <t>Asian Elephant Conservation Fund</t>
  </si>
  <si>
    <t>Sportfishing and Boating Safety Act</t>
  </si>
  <si>
    <t>North American Wetlands Conservation Fund</t>
  </si>
  <si>
    <t xml:space="preserve">Enhanced Hunter Education and Safety </t>
  </si>
  <si>
    <t xml:space="preserve">Multistate Conservation Grant </t>
  </si>
  <si>
    <t>Great Apes Conservation Fund</t>
  </si>
  <si>
    <t>Coastal</t>
  </si>
  <si>
    <t>Partners for Fish and Wildlife</t>
  </si>
  <si>
    <t>State Wildlife Grants</t>
  </si>
  <si>
    <t xml:space="preserve">Neotropical Migratory Bird Conservation </t>
  </si>
  <si>
    <t>Alaska Subsistence Management</t>
  </si>
  <si>
    <t>Migratory Bird Joint Ventures</t>
  </si>
  <si>
    <t xml:space="preserve">Tribal Wildlife Grants </t>
  </si>
  <si>
    <t>Latin America and Caribbean Regional</t>
  </si>
  <si>
    <t>Alaska Migratory Bird Co-Management Council</t>
  </si>
  <si>
    <t>Marine Turtle Conservation Fund</t>
  </si>
  <si>
    <t>Migratory Bird Conservation</t>
  </si>
  <si>
    <t>Central Valley Project Improvement Act (CVPIA)</t>
  </si>
  <si>
    <t>Service Training and Technical Assistance (Generic Training)</t>
  </si>
  <si>
    <t>Research Grants (Generic)</t>
  </si>
  <si>
    <t>Central Africa Regional</t>
  </si>
  <si>
    <t>Invasive Species</t>
  </si>
  <si>
    <t xml:space="preserve">National Outreach and Communication </t>
  </si>
  <si>
    <t>National Wildlife Refuge System Enhancements</t>
  </si>
  <si>
    <t>Migratory Bird Monitoring, Assessment and Conservation</t>
  </si>
  <si>
    <t>Endangered Species Recovery Implementation</t>
  </si>
  <si>
    <t>Natural Resource Damage Assessment and Restoration</t>
  </si>
  <si>
    <t>Candidate Species Conservation</t>
  </si>
  <si>
    <t>Lower Snake River Compensation Plan</t>
  </si>
  <si>
    <t>Great Lakes Restoration</t>
  </si>
  <si>
    <t>NFWF-USFWS Conservation Partnership</t>
  </si>
  <si>
    <t xml:space="preserve">Fish and Wildlife Coordination and Assistance </t>
  </si>
  <si>
    <t>National Wetlands Inventory</t>
  </si>
  <si>
    <t>Endangered Species Conservation-Wolf Livestock Loss Compensation and Prevention</t>
  </si>
  <si>
    <t xml:space="preserve">Highlands Conservation </t>
  </si>
  <si>
    <t xml:space="preserve">Coastal Impact Assistance </t>
  </si>
  <si>
    <t>Cooperative Landscape Conservation</t>
  </si>
  <si>
    <t>Adaptive Science</t>
  </si>
  <si>
    <t>Yukon River Salmon Research and Management Assistance</t>
  </si>
  <si>
    <t>National Fire Plan-Wildland Urban Interface Community Fire Assistance</t>
  </si>
  <si>
    <t xml:space="preserve">Youth Engagement, Education, and Employment </t>
  </si>
  <si>
    <t>Hurricane Sandy Disaster Relief Activities-FWS</t>
  </si>
  <si>
    <t>Cooperative Ecosystem Studies Units</t>
  </si>
  <si>
    <t>Combating Wildlife Trafficking</t>
  </si>
  <si>
    <t xml:space="preserve">Mexican Wolf Recovery </t>
  </si>
  <si>
    <t xml:space="preserve">Cooperative Agriculture </t>
  </si>
  <si>
    <t>Prescott Marine Mammal Rescue Assistance</t>
  </si>
  <si>
    <t>White-nose Syndrome National Response Implementation</t>
  </si>
  <si>
    <t>National Fish Passage</t>
  </si>
  <si>
    <t>National Fish Habitat Partnership</t>
  </si>
  <si>
    <t>Assistance to State Water Resources Research Institutes</t>
  </si>
  <si>
    <t>Earthquake Hazards Program Assistance</t>
  </si>
  <si>
    <t>U.S. Geological Survey Research and Data Collection</t>
  </si>
  <si>
    <t xml:space="preserve">National Cooperative Geologic Mapping </t>
  </si>
  <si>
    <t xml:space="preserve">Cooperative Research Units </t>
  </si>
  <si>
    <t xml:space="preserve">National Geological and Geophysical Data Preservation </t>
  </si>
  <si>
    <t>National Land Remote Sensing Education Outreach and Research</t>
  </si>
  <si>
    <t xml:space="preserve">National Geospatial Program: Building The National Map </t>
  </si>
  <si>
    <t>Volcano Hazards Program Research and Monitoring</t>
  </si>
  <si>
    <t>National and Regional Climate Adaptation Science Centers</t>
  </si>
  <si>
    <t>USGS Cooperative Landslide Hazard Mapping and Assessment Program</t>
  </si>
  <si>
    <t>Economic, Social, and Political Development of the Territories</t>
  </si>
  <si>
    <t>Insular Affairs</t>
  </si>
  <si>
    <t>Ibc Human Resources (00067)</t>
  </si>
  <si>
    <t>Historic Preservation Fund Grants-In-Aid</t>
  </si>
  <si>
    <t>National Historic Landmark</t>
  </si>
  <si>
    <t>Outdoor Recreation Acquisition, Development and Planning</t>
  </si>
  <si>
    <t>Rivers, Trails and Conservation Assistance</t>
  </si>
  <si>
    <t>Native American Graves Protection and Repatriation Act</t>
  </si>
  <si>
    <t>National Center for Preservation Technology and Training</t>
  </si>
  <si>
    <t xml:space="preserve">National Maritime Heritage Grants </t>
  </si>
  <si>
    <t>American Battlefield Protection</t>
  </si>
  <si>
    <t>Battlefield Land Acquisition Grants</t>
  </si>
  <si>
    <t>Save America's Treasures</t>
  </si>
  <si>
    <t>Chesapeake Bay Gateways Network</t>
  </si>
  <si>
    <t>Youth and Veteran Organizations Conservation Activities</t>
  </si>
  <si>
    <t>Preservation of Historic Structures on the Campuses of Historically Black Colleges and Universities (HBCUs).</t>
  </si>
  <si>
    <t>Preservation of Japanese American Confinement Sites</t>
  </si>
  <si>
    <t>National Trails System Projects</t>
  </si>
  <si>
    <t>Boston African-American National Historic Site</t>
  </si>
  <si>
    <t>Heritage Partnership</t>
  </si>
  <si>
    <t>New Bedford Whaling National Historic Park Cooperative Management</t>
  </si>
  <si>
    <t>Mississippi National River and Recreation Area State and Local Assistance</t>
  </si>
  <si>
    <t>Environmental Outreach and Conservation - North Cascades</t>
  </si>
  <si>
    <t>Natural Resource Stewardship</t>
  </si>
  <si>
    <t>Cooperative Research and Training Programs – Resources of the National Park System</t>
  </si>
  <si>
    <t>Boston Harbor Islands Partnership</t>
  </si>
  <si>
    <t>National Park Service Conservation, Protection, Outreach, and Education</t>
  </si>
  <si>
    <t>Martin Luther King Junior National Historic Site and Preservation District</t>
  </si>
  <si>
    <t>Cooperative Management of Ebey's Landing National Historical Reserve.</t>
  </si>
  <si>
    <t>Emergency Supplemental Historic Preservation Fund</t>
  </si>
  <si>
    <t xml:space="preserve">Route 66 Corridor Preservation </t>
  </si>
  <si>
    <t>Education Program Management</t>
  </si>
  <si>
    <t xml:space="preserve">Tribal Technical  Colleges </t>
  </si>
  <si>
    <t>Federal Historic Preservation Tax Incentive</t>
  </si>
  <si>
    <t xml:space="preserve">National Wild and Scenic Rivers System </t>
  </si>
  <si>
    <t>Southwest Border Resource Protection Program</t>
  </si>
  <si>
    <t>9/11 Memorial Act Grant Program</t>
  </si>
  <si>
    <t>Groundwork - Brownfield to Greenspace</t>
  </si>
  <si>
    <t>Historic Preservation Fund Grants-in-Aid for Competitive Grants</t>
  </si>
  <si>
    <t>National Wildland Fire Management and Natural Resource Training and Workforce Development</t>
  </si>
  <si>
    <t>Upper Mississippi River Restoration Long Term Resource Monitoring</t>
  </si>
  <si>
    <t>National Ground-Water Monitoring Network</t>
  </si>
  <si>
    <t>Water Use and Data Research</t>
  </si>
  <si>
    <t>Radium Remediation at Land-Grant Universities</t>
  </si>
  <si>
    <t>Law Enforcement Assistance Narcotics and Dangerous Drugs Laboratory Analysis</t>
  </si>
  <si>
    <t xml:space="preserve"> Department Of Justice</t>
  </si>
  <si>
    <t>Drug Enforcement Administration</t>
  </si>
  <si>
    <t>Law Enforcement Assistance Narcotics and Dangerous Drugs Technical Laboratory Publications</t>
  </si>
  <si>
    <t>Law Enforcement Assistance Narcotics and Dangerous Drugs Training</t>
  </si>
  <si>
    <t>Missing Alzheimer's Disease Patient Assistance Program</t>
  </si>
  <si>
    <t>Office Of Justice Programs</t>
  </si>
  <si>
    <t>Culturally and Linguistically Specific Services Program</t>
  </si>
  <si>
    <t>Office On Violence Against Women</t>
  </si>
  <si>
    <t xml:space="preserve">Sexual Assault Services Formula Program </t>
  </si>
  <si>
    <t>Tribal Registry</t>
  </si>
  <si>
    <t>Justice Systems Response to Families</t>
  </si>
  <si>
    <t>Sexual Assault Services Culturally Specific Program</t>
  </si>
  <si>
    <t>Tribal Sexual Assault Services Program</t>
  </si>
  <si>
    <t>Special Domestic Violence Criminal Jurisdiction Implementation</t>
  </si>
  <si>
    <t>OVW Research and Evaluation Program</t>
  </si>
  <si>
    <t>National Clearinghouse on Sexual Assault of American Indian and Alaska Native Women</t>
  </si>
  <si>
    <t>Resource Center on Workplace Response to Domestic Violence, Dating Violence, Sexual Assault, and Stalking</t>
  </si>
  <si>
    <t>Office on Violence Against Women Special Projects</t>
  </si>
  <si>
    <t>National Center on Restorative Justice</t>
  </si>
  <si>
    <t>Ojp Bureau Of Justice Assistance</t>
  </si>
  <si>
    <t>Emmett Till Cold Case Investigations Program</t>
  </si>
  <si>
    <t>Academic-based Drug Field Testing and Training Initiative</t>
  </si>
  <si>
    <t>Coronavirus Emergency Supplemental Funding Program</t>
  </si>
  <si>
    <t>Preventing Trafficking of Girls</t>
  </si>
  <si>
    <t>Prosecuting Cold Cases Using DNA</t>
  </si>
  <si>
    <t>Strengthening the Medical Examiner - Coroner System</t>
  </si>
  <si>
    <t>National Decertification Index</t>
  </si>
  <si>
    <t>Rural Violent Crime Initiative</t>
  </si>
  <si>
    <t>Matthew Shepard and James Byrd, Jr. Hate Crimes Education, Investigation and Prosecution Program</t>
  </si>
  <si>
    <t>National Ashanti Alert Network Training and Technical Assistance Program</t>
  </si>
  <si>
    <t xml:space="preserve"> Justice Department Of</t>
  </si>
  <si>
    <t>Justice</t>
  </si>
  <si>
    <t>President-Elect Security Assistance Reimbursement Grant Program</t>
  </si>
  <si>
    <t>Veterans Treatment Court Discretionary Grant Program</t>
  </si>
  <si>
    <t>Forensics Training and Technical Assistance Program</t>
  </si>
  <si>
    <t>Community-Based Violence Intervention and Prevention Initiative</t>
  </si>
  <si>
    <t>Drug Data Research Center to Combat the Opioid Crisis</t>
  </si>
  <si>
    <t>Community-Based Approaches to Advancing Justice</t>
  </si>
  <si>
    <t>Khalid Jabara and Heather Heyer NO HATE Act</t>
  </si>
  <si>
    <t>Supporting Vulnerable and At-Risk Youth Transitioning out of Foster Care</t>
  </si>
  <si>
    <t>Missing and Unidentified Human Remains (MUHR) Program</t>
  </si>
  <si>
    <t>Crime Gun Intelligence Training and Education</t>
  </si>
  <si>
    <t>Restorative Practices to Address Domestic Violence, Dating Violence, Sexual Assault, and Stalking</t>
  </si>
  <si>
    <t>Sexual Assault Forensic Examinations</t>
  </si>
  <si>
    <t>Virtual Reality De-escalation Training</t>
  </si>
  <si>
    <t>Tribal Special Assistant United States Attorneys</t>
  </si>
  <si>
    <t>National Deaf Services Line</t>
  </si>
  <si>
    <t>OVW LGBT Specific Services Program</t>
  </si>
  <si>
    <t>Demonstration Program on Trauma-Informed, Victim Centered Training for Law Enforcement</t>
  </si>
  <si>
    <t>Community-Based Violence Prevention Program</t>
  </si>
  <si>
    <t>Promoting Evidence Integration in Sex Offender Management Discretionary Grant Program</t>
  </si>
  <si>
    <t>Law Enforcement Assistance FBI Advanced Police Training</t>
  </si>
  <si>
    <t>Federal Bureau Of Investigation</t>
  </si>
  <si>
    <t>Law Enforcement Assistance FBI Crime Laboratory Support</t>
  </si>
  <si>
    <t>Law Enforcement Assistance FBI Field Police Training</t>
  </si>
  <si>
    <t>Law Enforcement Assistance FBI Fingerprint Identification</t>
  </si>
  <si>
    <t>Law Enforcement Assistance National Crime Information Center</t>
  </si>
  <si>
    <t>Law Enforcement Assistance Uniform Crime Reports</t>
  </si>
  <si>
    <t>Combined DNA Index System</t>
  </si>
  <si>
    <t>Indian Country Investigations</t>
  </si>
  <si>
    <t>Law Enforcement Assistance National Instant Criminal Background Check System</t>
  </si>
  <si>
    <t>Services for Trafficking Victims</t>
  </si>
  <si>
    <t>Antiterrorism Emergency Reserve</t>
  </si>
  <si>
    <t>Legal Assistance for Victims</t>
  </si>
  <si>
    <t>Grants to Reduce Domestic Violence, Dating Violence, Sexual Assault, and Stalking on Campus</t>
  </si>
  <si>
    <t>OVW Technical Assistance Initiative</t>
  </si>
  <si>
    <t>Enhanced Training and Services to End Violence and Abuse of Women Later in Life</t>
  </si>
  <si>
    <t xml:space="preserve">Education, Training, and Enhanced Services to End Violence Against and Abuse of Women with Disabilities </t>
  </si>
  <si>
    <t>Juvenile Justice and Delinquency Prevention</t>
  </si>
  <si>
    <t>Missing Children's Assistance</t>
  </si>
  <si>
    <t>Youth Gang Prevention</t>
  </si>
  <si>
    <t>Delinquency Prevention Program</t>
  </si>
  <si>
    <t>State Justice Statistics Program for Statistical Analysis Centers</t>
  </si>
  <si>
    <t>National Criminal History Improvement Program (NCHIP)</t>
  </si>
  <si>
    <t>State Domestic Violence and Sexual Assault Coalitions</t>
  </si>
  <si>
    <t>Tribal Domestic Violence and Sexual Assault Coalitions Grant Program</t>
  </si>
  <si>
    <t>National Institute of Justice Research, Evaluation, and Development Project Grants</t>
  </si>
  <si>
    <t>Criminal Justice Research and Development Graduate Research Fellowships</t>
  </si>
  <si>
    <t>National Institute of Justice W.E.B. DuBois Fellowship Program</t>
  </si>
  <si>
    <t>Public Safety Officers' Benefits Program</t>
  </si>
  <si>
    <t>Crime Victim Assistance</t>
  </si>
  <si>
    <t>Crime Victim Compensation</t>
  </si>
  <si>
    <t>Public Benefit Conveyance Program</t>
  </si>
  <si>
    <t>Crime Victim Assistance/Discretionary Grants</t>
  </si>
  <si>
    <t>Children's Justice Act Partnerships for Indian Communities</t>
  </si>
  <si>
    <t>Treatment Court Discretionary Grant Program</t>
  </si>
  <si>
    <t>Violence Against Women Discretionary Grants for Indian Tribal Governments</t>
  </si>
  <si>
    <t>Violence Against Women Formula Grants</t>
  </si>
  <si>
    <t>Rural Domestic Violence, Dating Violence, Sexual Assault, and Stalking Assistance Program</t>
  </si>
  <si>
    <t>Grants to Encourage Arrest Policies and Enforcement of Protection Orders Program</t>
  </si>
  <si>
    <t>Residential Substance Abuse Treatment for State Prisoners</t>
  </si>
  <si>
    <t>Justice System Infrastructure Program for Indian Tribes</t>
  </si>
  <si>
    <t>Corrections Training and Staff Development</t>
  </si>
  <si>
    <t>Federal Prison System / Bureau Of Prisons</t>
  </si>
  <si>
    <t>Corrections Research and Evaluation and Policy Formulation</t>
  </si>
  <si>
    <t>Corrections Technical Assistance/Clearinghouse</t>
  </si>
  <si>
    <t>State Criminal Alien Assistance Program</t>
  </si>
  <si>
    <t>Bulletproof Vest Partnership Program</t>
  </si>
  <si>
    <t>Tribal Justice Systems</t>
  </si>
  <si>
    <t>Project Safe Neighborhoods</t>
  </si>
  <si>
    <t>Regional Information Sharing Systems</t>
  </si>
  <si>
    <t>State and Local Anti-Terrorism Training</t>
  </si>
  <si>
    <t>Public Safety Officers' Educational Assistance</t>
  </si>
  <si>
    <t>Public Safety Partnership and Community Policing Grants</t>
  </si>
  <si>
    <t>Community Oriented Policing Service</t>
  </si>
  <si>
    <t>Juvenile Mentoring Program</t>
  </si>
  <si>
    <t>Tribal Youth Program</t>
  </si>
  <si>
    <t>Special Data Collections and Statistical Studies</t>
  </si>
  <si>
    <t xml:space="preserve">PREA Program: Strategic Support for PREA Implementation </t>
  </si>
  <si>
    <t xml:space="preserve">Transitional Housing Assistance for Victims of Domestic Violence, Dating Violence, Stalking, or Sexual Assault </t>
  </si>
  <si>
    <t>Edward Byrne Memorial Justice Assistance Grant Program</t>
  </si>
  <si>
    <t xml:space="preserve">National Prison Rape Statistics Program </t>
  </si>
  <si>
    <t>DNA Backlog Reduction Program</t>
  </si>
  <si>
    <t>Paul Coverdell Forensic Sciences Improvement Grant Program</t>
  </si>
  <si>
    <t>Criminal and Juvenile Justice and Mental Health Collaboration Program</t>
  </si>
  <si>
    <t>Capital Case Litigation Initiative</t>
  </si>
  <si>
    <t>Support for Adam Walsh Act Implementation Grant Program</t>
  </si>
  <si>
    <t>Edward Byrne Memorial Competitive Grant Program</t>
  </si>
  <si>
    <t>Economic, High-Tech, and Cyber Crime Prevention</t>
  </si>
  <si>
    <t xml:space="preserve">Congressionally Recommended Awards </t>
  </si>
  <si>
    <t>Harold Rogers Prescription Drug Monitoring Program</t>
  </si>
  <si>
    <t>Court Appointed Special Advocates</t>
  </si>
  <si>
    <t>Judicial Training on Child Maltreatment for Court Personnel Juvenile Justice Programs</t>
  </si>
  <si>
    <t>Improving the Investigation and Prosecution of Child Abuse and the Regional and Local Children's Advocacy Centers</t>
  </si>
  <si>
    <t>Second Chance Act Reentry Initiative</t>
  </si>
  <si>
    <t>NICS Act Record Improvement Program</t>
  </si>
  <si>
    <t>Tribal Civil and Criminal Legal Assistance Grants, Training and Technical Assistance</t>
  </si>
  <si>
    <t>John R.  Justice Prosecutors and Defenders Incentive Act</t>
  </si>
  <si>
    <t>Byrne Criminal Justice Innovation Program</t>
  </si>
  <si>
    <t>Children Exposed to Violence</t>
  </si>
  <si>
    <t>Postconviction Testing of DNA Evidence</t>
  </si>
  <si>
    <t>Emergency Planning for Juvenile Justice Facilities</t>
  </si>
  <si>
    <t>Emergency Law Enforcement Assistance Grant</t>
  </si>
  <si>
    <t>Smart Prosecution Initiative</t>
  </si>
  <si>
    <t>Justice Reinvestment Initiative</t>
  </si>
  <si>
    <t>Swift, Certain, and Fair Supervision Program: Applying the Principles Behind Project HOPE</t>
  </si>
  <si>
    <t xml:space="preserve">Girls in the Juvenile Justice System </t>
  </si>
  <si>
    <t xml:space="preserve">Children of Incarcerated Parents </t>
  </si>
  <si>
    <t xml:space="preserve">Children of Incarcerated Parents Web Portal </t>
  </si>
  <si>
    <t>National Sexual Assault Kit Initiative</t>
  </si>
  <si>
    <t xml:space="preserve">Domestic Trafficking Victim Program </t>
  </si>
  <si>
    <t>Body Worn Camera Policy and Implementation</t>
  </si>
  <si>
    <t>Indigent Defense</t>
  </si>
  <si>
    <t>Comprehensive Opioid, Stimulant, and other Substances Use Program</t>
  </si>
  <si>
    <t>STOP School Violence</t>
  </si>
  <si>
    <t>Keep Young Athletes Safe</t>
  </si>
  <si>
    <t>VOCA Tribal Victim Services Set-Aside Program</t>
  </si>
  <si>
    <t>Opioid Affected Youth Initiative</t>
  </si>
  <si>
    <t>Gulf States Regional Law Enforcement Technology Training and Technical Assistance Initiative</t>
  </si>
  <si>
    <t>Combatting Contraband Cell Phone Use in Prisons</t>
  </si>
  <si>
    <t xml:space="preserve">Consolidated And Technical Assistance Grant Program to Address Children and Youth Experiencing Domestic and Sexual Violence and Engage Men and Boys as Allies </t>
  </si>
  <si>
    <t>Grants for Outreach and Services to Underserved Populations</t>
  </si>
  <si>
    <t>Equitable Sharing Program</t>
  </si>
  <si>
    <t>Criminal Division</t>
  </si>
  <si>
    <t>Labor Force Statistics</t>
  </si>
  <si>
    <t xml:space="preserve"> Department Of Labor</t>
  </si>
  <si>
    <t>Bureau Of Labor Statistics</t>
  </si>
  <si>
    <t>Prices and Cost of Living Data</t>
  </si>
  <si>
    <t>Productivity and Technology Data</t>
  </si>
  <si>
    <t>Compensation and Working Conditions</t>
  </si>
  <si>
    <t>Employee Benefits Security Administration</t>
  </si>
  <si>
    <t>Registered Apprenticeship</t>
  </si>
  <si>
    <t>Employment And Training Administration</t>
  </si>
  <si>
    <t>Employment Service/Wagner-Peyser Funded Activities</t>
  </si>
  <si>
    <t>Unemployment Insurance</t>
  </si>
  <si>
    <t>Senior Community Service Employment Program</t>
  </si>
  <si>
    <t>Trade Adjustment Assistance</t>
  </si>
  <si>
    <t>WIOA Adult Program</t>
  </si>
  <si>
    <t>WIOA Youth Activities</t>
  </si>
  <si>
    <t>WIOA Pilots, Demonstrations, and Research Projects</t>
  </si>
  <si>
    <t>National Farmworker Jobs Program</t>
  </si>
  <si>
    <t>Native American Employment and Training</t>
  </si>
  <si>
    <t>H-1B Job Training Grants</t>
  </si>
  <si>
    <t>Reentry Employment Opportunities</t>
  </si>
  <si>
    <t xml:space="preserve">Work Opportunity Tax Credit Program (WOTC) </t>
  </si>
  <si>
    <t>Permanent Labor Certification for Foreign Workers</t>
  </si>
  <si>
    <t>Temporary Labor Certification for Foreign Workers</t>
  </si>
  <si>
    <t>YouthBuild</t>
  </si>
  <si>
    <t>WIOA National Dislocated Worker Grants / WIA National Emergency Grants</t>
  </si>
  <si>
    <t>WIOA Dislocated Worker Formula Grants</t>
  </si>
  <si>
    <t>WIOA Dislocated Worker National Reserve Demonstration Grants</t>
  </si>
  <si>
    <t>WIOA Dislocated Worker National Reserve Technical Assistance and Training</t>
  </si>
  <si>
    <t>Apprenticeship USA Grants</t>
  </si>
  <si>
    <t>Job Corps Experimental Projects and Technical Assistance</t>
  </si>
  <si>
    <t>Community Project Funding/Congressionally Directed Spending</t>
  </si>
  <si>
    <t>WIOA Adult, Dislocated Worker and Youth Outlying Areas Consolidated Grants</t>
  </si>
  <si>
    <t>Longshore and Harbor Workers' Compensation</t>
  </si>
  <si>
    <t>Office Of Workers Compensation Program</t>
  </si>
  <si>
    <t>Coal Mine Workers' Compensation</t>
  </si>
  <si>
    <t>Labor Organization Reports</t>
  </si>
  <si>
    <t>Office Of Labor-Management Standards</t>
  </si>
  <si>
    <t>Energy Employees Occupational Illness Compensation</t>
  </si>
  <si>
    <t>International Labor Programs</t>
  </si>
  <si>
    <t>Bureau Of International Labor Affairs</t>
  </si>
  <si>
    <t>Occupational Safety and Health Susan Harwood Training Grants</t>
  </si>
  <si>
    <t>Occupational Safety And Health Administration</t>
  </si>
  <si>
    <t>Occupational Safety and Health State Program</t>
  </si>
  <si>
    <t>Consultation Agreements</t>
  </si>
  <si>
    <t>Mine Health and Safety Grants</t>
  </si>
  <si>
    <t>Mine Safety And Health Administration</t>
  </si>
  <si>
    <t>Mine Health and Safety Counseling and Technical Assistance</t>
  </si>
  <si>
    <t>Mine Health and Safety Education and Training</t>
  </si>
  <si>
    <t>Brookwood-Sago Grant</t>
  </si>
  <si>
    <t>Safety and Health Grants</t>
  </si>
  <si>
    <t>Women's Bureau</t>
  </si>
  <si>
    <t>Dept Of Labor Womens Bureau (Wb)</t>
  </si>
  <si>
    <t>Women in Apprenticeship and Nontraditional Occupations (“WANTO”) Technical Assistance Grant Program</t>
  </si>
  <si>
    <t xml:space="preserve"> Labor Department Of</t>
  </si>
  <si>
    <t>Labor</t>
  </si>
  <si>
    <t>Disability Employment Policy Development</t>
  </si>
  <si>
    <t>Office Of Disability Employment Policy</t>
  </si>
  <si>
    <t>Department of Labor Chief Evaluation Office</t>
  </si>
  <si>
    <t>Departmental Management</t>
  </si>
  <si>
    <t>Jobs for Veterans State Grants</t>
  </si>
  <si>
    <t>Veterans Employment And Training Services</t>
  </si>
  <si>
    <t xml:space="preserve">Homeless Veterans’ Reintegration Program </t>
  </si>
  <si>
    <t>Transition Assistance Program</t>
  </si>
  <si>
    <t>Academic Exchange Programs - Undergraduate Programs</t>
  </si>
  <si>
    <t xml:space="preserve"> Department Of State</t>
  </si>
  <si>
    <t>Bureau Of Educational And Cultural</t>
  </si>
  <si>
    <t>Academic Exchange Programs - Hubert H. Humphrey Fellowship Program</t>
  </si>
  <si>
    <t>Academic Exchange Programs - Special Academic Exchange Programs</t>
  </si>
  <si>
    <t>Professional and Cultural Exchange Programs - Special Professional and Cultural Programs</t>
  </si>
  <si>
    <t>Thomas R. Pickering Foreign Affairs Fellowship Program</t>
  </si>
  <si>
    <t xml:space="preserve"> State Department Of</t>
  </si>
  <si>
    <t>State</t>
  </si>
  <si>
    <t>Cultural, Technical and Educational Centers</t>
  </si>
  <si>
    <t>Environmental and Scientific Partnerships and Programs</t>
  </si>
  <si>
    <t>Bureau Of Oceans &amp; Intl Environmental &amp; Scientific Affairs</t>
  </si>
  <si>
    <t>Resettlement Support Centers (RSCs) for U.S. Refugee Resettlement</t>
  </si>
  <si>
    <t xml:space="preserve"> State Refugees And Migration</t>
  </si>
  <si>
    <t>Bureau Of Population</t>
  </si>
  <si>
    <t>International Programs to Combat Human Trafficking</t>
  </si>
  <si>
    <t>Office To Monitor And Combat Trafficking In Persons</t>
  </si>
  <si>
    <t>Charles B. Rangel International Affairs Program</t>
  </si>
  <si>
    <t>Investing in People in The Middle East and North Africa</t>
  </si>
  <si>
    <t>Bureau Of Near Eastern Affairs</t>
  </si>
  <si>
    <t>Educational and Cultural Exchange Programs Appropriation Overseas Grants</t>
  </si>
  <si>
    <t>Overseas Schools Program</t>
  </si>
  <si>
    <t>Office Of Overseas Schools</t>
  </si>
  <si>
    <t>Soft Target Program for Overseas Schools</t>
  </si>
  <si>
    <t>U.S. Ambassadors Fund for Cultural Preservation</t>
  </si>
  <si>
    <t>Bureau Of Educational And Cultural Affairs</t>
  </si>
  <si>
    <t xml:space="preserve">Global Peace Operations Initiative </t>
  </si>
  <si>
    <t>Energy Governance and Reform Programs</t>
  </si>
  <si>
    <t>Bureau Of Energy Resources</t>
  </si>
  <si>
    <t>The U.S. President's Emergency Plan for AIDS Relief Programs</t>
  </si>
  <si>
    <t>Office Of U.S. Global Aids Coordinator</t>
  </si>
  <si>
    <t>Global Threat Reduction</t>
  </si>
  <si>
    <t>Bureau Of International Security And Nonproliferation</t>
  </si>
  <si>
    <t>Cyber Capacity Building</t>
  </si>
  <si>
    <t>Office Of The Coordinator For Cyber Issues</t>
  </si>
  <si>
    <t>Cultural Antiquities Task Force</t>
  </si>
  <si>
    <t>Public Diplomacy Programs</t>
  </si>
  <si>
    <t>Office Of The Under Secretary For Public Diplomacy And Public Affairs</t>
  </si>
  <si>
    <t>International Fisheries Commissions</t>
  </si>
  <si>
    <t>Bureau of South and Central Asian Affairs</t>
  </si>
  <si>
    <t>Conflict and Stabilization Operations</t>
  </si>
  <si>
    <t>Bureau Of Conflict And Stabilization Operations</t>
  </si>
  <si>
    <t>East Asia and Pacific Grants Program</t>
  </si>
  <si>
    <t xml:space="preserve">Bureau Of East Asian And Pacific Affairs  </t>
  </si>
  <si>
    <t>U.S.-ASEAN Smart Cities Partnership: University Partnership Program</t>
  </si>
  <si>
    <t>Fishermen's Guaranty Fund</t>
  </si>
  <si>
    <t>Foreign Affairs IT (FAIT) Fellowship</t>
  </si>
  <si>
    <t>William D. Clarke, Sr. Fellowship</t>
  </si>
  <si>
    <t>Ambassadors' Special Self Help Fund</t>
  </si>
  <si>
    <t>Regional Democracy Program</t>
  </si>
  <si>
    <t>Trans-Sahara Counterterrorism Partnership (TSCTP)</t>
  </si>
  <si>
    <t>South Sudan and Sudan Assistance Program</t>
  </si>
  <si>
    <t xml:space="preserve">Nonproliferation and Disarmament Fund </t>
  </si>
  <si>
    <t>Africa Regional Democracy Fund</t>
  </si>
  <si>
    <t>Program for Study of Eastern Europe and the Independent States of the Former Soviet Union</t>
  </si>
  <si>
    <t>Bureau Of Intelligence And Research</t>
  </si>
  <si>
    <t>The Secretary's Office of the Global Partnership Initiative (S/GPI) Grant Programs</t>
  </si>
  <si>
    <t>Office Of The Secretary Of State</t>
  </si>
  <si>
    <t>Decrypting PRC Industrial and Technology Policy</t>
  </si>
  <si>
    <t>Economic Statecraft</t>
  </si>
  <si>
    <t>Bureau Of Economic And Business Affairs</t>
  </si>
  <si>
    <t>International Programs to Support Democracy, Human Rights and Labor</t>
  </si>
  <si>
    <t xml:space="preserve"> State Human Rights And Labor</t>
  </si>
  <si>
    <t>Bureau Of Democracy</t>
  </si>
  <si>
    <t>Academic Exchange Programs - Graduate Students</t>
  </si>
  <si>
    <t>Academic Exchange Programs - Scholars</t>
  </si>
  <si>
    <t>Professional and Cultural Exchange Programs - International Visitor Leadership Program</t>
  </si>
  <si>
    <t>Academic Exchange Programs - Teachers</t>
  </si>
  <si>
    <t>Professional and Cultural Exchange Programs - Citizen Exchanges</t>
  </si>
  <si>
    <t>Academic Exchange Programs - English Language Programs</t>
  </si>
  <si>
    <t>Academic Exchange Programs - Educational Advising and Student Services</t>
  </si>
  <si>
    <t>ECA U.S. Speaker Program</t>
  </si>
  <si>
    <t>ECA – American Spaces</t>
  </si>
  <si>
    <t>ECA Individual Grants</t>
  </si>
  <si>
    <t>Special International Exchange Grant Programs</t>
  </si>
  <si>
    <t>International Exchange Alumni Programs</t>
  </si>
  <si>
    <t>Middle East Partnership Initiative</t>
  </si>
  <si>
    <t>Public Diplomacy Programs for Afghanistan and Pakistan</t>
  </si>
  <si>
    <t>U.S. Refugee Admissions Program</t>
  </si>
  <si>
    <t>Overseas Refugee Assistance Programs for East Asia</t>
  </si>
  <si>
    <t>Contributions to International Organizations for Overseas Assistance</t>
  </si>
  <si>
    <t>Overseas Refugee Assistance Programs for Africa</t>
  </si>
  <si>
    <t>Overseas Refugee Assistance Programs for Western Hemisphere</t>
  </si>
  <si>
    <t>Overseas Refugee Assistance Program for Near East</t>
  </si>
  <si>
    <t>Overseas Refugee Assistance Programs for Europe</t>
  </si>
  <si>
    <t>Overseas Refugee Assistance Programs for Strategic Global Priorities</t>
  </si>
  <si>
    <t>Overseas Refugee Assistance Program for South Asia</t>
  </si>
  <si>
    <t>Bureau of Near Eastern Affairs</t>
  </si>
  <si>
    <t>Syria Assistance Program</t>
  </si>
  <si>
    <t>Fiscal Transparency Innovation Fund</t>
  </si>
  <si>
    <t>Global Telecommunications and Emerging Technology Training</t>
  </si>
  <si>
    <t>Cyberspace and Digital Policy</t>
  </si>
  <si>
    <t>EUR/ACE National Endowment for Democracy Small Grants</t>
  </si>
  <si>
    <t>General Department of State Assistance</t>
  </si>
  <si>
    <t>Global Counterterrorism Programs</t>
  </si>
  <si>
    <t>Bureau Of Counterterrorism</t>
  </si>
  <si>
    <t>Criminal Justice Systems</t>
  </si>
  <si>
    <t>Bureau Of International Narcotics And Law Enforcement Affairs</t>
  </si>
  <si>
    <t>Counter Narcotics</t>
  </si>
  <si>
    <t>Trans-National Crime</t>
  </si>
  <si>
    <t>Partnership for Regional East Africa Counterterrorism</t>
  </si>
  <si>
    <t>Assessed Contributions for State Department</t>
  </si>
  <si>
    <t>Bureau of Western Hemisphere Affairs (WHA) Grant Programs (including Energy and Climate Partnership for the Americas)</t>
  </si>
  <si>
    <t>Bureau Of Western Hemisphere Affairs</t>
  </si>
  <si>
    <t>100,000 Strong in the Americas Innovation Fund</t>
  </si>
  <si>
    <t>Contributions to International Organizations- CIO</t>
  </si>
  <si>
    <t>Voluntary Contributions to International Organizations</t>
  </si>
  <si>
    <t>Assessed Contributions to International Organizations</t>
  </si>
  <si>
    <t>Weapons Removal and Abatement</t>
  </si>
  <si>
    <t>Political Military Affairs/ Weapons Removal And Abatement</t>
  </si>
  <si>
    <t>Office of Global Women's Issues</t>
  </si>
  <si>
    <t>Secretary'S Office Of Global Women'S Issues</t>
  </si>
  <si>
    <t>Multilateral and Nuclear Affairs</t>
  </si>
  <si>
    <t>EUR-Other</t>
  </si>
  <si>
    <t>Bureau Of European And Eurasian Affairs</t>
  </si>
  <si>
    <t>Global Defense Reform Program</t>
  </si>
  <si>
    <t>AEECA/ESF PD Programs</t>
  </si>
  <si>
    <t>Office Of The Coordinator Of U.S. Assistance To Europe And Eurasia</t>
  </si>
  <si>
    <t>Export Control and Related Border Security</t>
  </si>
  <si>
    <t>Cooperation on Peaceful Uses of Nuclear Energy</t>
  </si>
  <si>
    <t>Organization of American States Programs</t>
  </si>
  <si>
    <t>U.S. Permanent Mission To The Organization Of American States</t>
  </si>
  <si>
    <t>Assessed Contributions to International Organizations/CIPA</t>
  </si>
  <si>
    <t>Regional Peace and Security</t>
  </si>
  <si>
    <t>Bureau Of African Affairs</t>
  </si>
  <si>
    <t>Partnership for Regional East Africa Counterterrorism (PREACT):</t>
  </si>
  <si>
    <t>State/African Regional - Other Economic Support Funds (ESF) Projects/Programs</t>
  </si>
  <si>
    <t>International Justice and Accountability Programming</t>
  </si>
  <si>
    <t>Airport Improvement Program, COVID-19 Airports Programs, and Infrastructure Investment and Jobs Act Programs</t>
  </si>
  <si>
    <t xml:space="preserve"> Department Of Transportation</t>
  </si>
  <si>
    <t>Federal Aviation Administration</t>
  </si>
  <si>
    <t>Aviation Research Grants</t>
  </si>
  <si>
    <t>Air Transportation Centers of Excellence</t>
  </si>
  <si>
    <t>Aircraft Pilots Workforce Development Grant Program</t>
  </si>
  <si>
    <t>Aviation Maintenance Technical Workforce Grant Program</t>
  </si>
  <si>
    <t>Veterans Pilot Training Program</t>
  </si>
  <si>
    <t>Aviation Manufacturing Jobs Protection (AMJP) Program</t>
  </si>
  <si>
    <t>Office Of The Secretary</t>
  </si>
  <si>
    <t>Fueling Aviation’s Sustainable Transition via Sustainable Aviation Fuels (FAST-SAF) and Low-Emissions Aviation Technologies (FAST-Tech) Grant</t>
  </si>
  <si>
    <t>Highway Research and Development Program</t>
  </si>
  <si>
    <t>Federal Highway Administration</t>
  </si>
  <si>
    <t>Highway Planning and Construction</t>
  </si>
  <si>
    <t>Highway Training and Education</t>
  </si>
  <si>
    <t xml:space="preserve">Motor Carrier Safety Assistance </t>
  </si>
  <si>
    <t>Federal Motor Carrier Safety Administration</t>
  </si>
  <si>
    <t>Recreational Trails Program</t>
  </si>
  <si>
    <t>Transportation Infrastructure Finance and Innovation Act (TIFIA) Program</t>
  </si>
  <si>
    <t>Federal Lands Access Program</t>
  </si>
  <si>
    <t>Performance and Registration Information Systems Management</t>
  </si>
  <si>
    <t>Commercial Driver's License Program Implementation Grant</t>
  </si>
  <si>
    <t>Border Enforcement Grants</t>
  </si>
  <si>
    <t>Safety Data Improvement Program</t>
  </si>
  <si>
    <t xml:space="preserve">Commercial Motor Vehicle Operator Safety Training Grants </t>
  </si>
  <si>
    <t>Motor Carrier Safety Assistance High Priority Activities Grants and Cooperative Agreements</t>
  </si>
  <si>
    <t>Fuel Tax Evasion-Intergovernmental Enforcement Effort</t>
  </si>
  <si>
    <t>Commercial Motor Vehicle Enforcement Training and Support</t>
  </si>
  <si>
    <t>Railroad Safety</t>
  </si>
  <si>
    <t>Federal Railroad Administration</t>
  </si>
  <si>
    <t>Railroad Research and Development</t>
  </si>
  <si>
    <t>Railroad Development</t>
  </si>
  <si>
    <t>National Railroad Passenger Corporation Grants</t>
  </si>
  <si>
    <t>Railroad Rehabilitation and Improvement Financing Program</t>
  </si>
  <si>
    <t>Capital Assistance to States - Intercity Passenger Rail Service</t>
  </si>
  <si>
    <t>Maglev Project Selection Program - SAFETEA-LU</t>
  </si>
  <si>
    <t>High-Speed Rail Corridors and Intercity Passenger Rail Service – Capital Assistance Grants</t>
  </si>
  <si>
    <t xml:space="preserve">Rail Line Relocation and Improvement </t>
  </si>
  <si>
    <t>Railroad Safety Technology Grants</t>
  </si>
  <si>
    <t>Fiscal Year 2013 Hurricane Sandy Disaster Relief Grants to the National Railroad Passenger Corporation</t>
  </si>
  <si>
    <t>Restoration and Enhancement</t>
  </si>
  <si>
    <t>Consolidated Rail Infrastructure and Safety Improvements</t>
  </si>
  <si>
    <t>Federal-State Partnership for Intercity Passenger Rail</t>
  </si>
  <si>
    <t>Railroad Crossing Elimination</t>
  </si>
  <si>
    <t>Interstate Rail Compacts</t>
  </si>
  <si>
    <t>Federal Transit Capital Investment Grants</t>
  </si>
  <si>
    <t>Federal Transit Administration</t>
  </si>
  <si>
    <t xml:space="preserve">Metropolitan Transportation Planning and State and Non-Metropolitan Planning and Research </t>
  </si>
  <si>
    <t>Federal Transit Formula Grants</t>
  </si>
  <si>
    <t>Formula Grants for Rural Areas and Tribal Transit Program</t>
  </si>
  <si>
    <t xml:space="preserve">Enhanced Mobility of Seniors and Individuals with Disabilities </t>
  </si>
  <si>
    <t xml:space="preserve">Public Transportation Research, Technical Assistance, and Training </t>
  </si>
  <si>
    <t>Job Access and Reverse Commute Program</t>
  </si>
  <si>
    <t>Capital and Training Assistance Program for Over-the-Road Bus Accessibility</t>
  </si>
  <si>
    <t>Clean Fuels</t>
  </si>
  <si>
    <t>Paul S. Sarbanes Transit in the Parks</t>
  </si>
  <si>
    <t>New Freedom Program</t>
  </si>
  <si>
    <t xml:space="preserve">Alternatives Analysis </t>
  </si>
  <si>
    <t>Passenger Rail Investment and Improvement (PRIIA)  Projects for Washington Metropolitan Area Transit Authority (WMATA)</t>
  </si>
  <si>
    <t>State of Good Repair Grants Program</t>
  </si>
  <si>
    <t>Buses and Bus Facilities Formula, Competitive, and Low or No Emissions Programs</t>
  </si>
  <si>
    <t>Public Transportation Emergency Relief Program</t>
  </si>
  <si>
    <t>Rail Fixed Guideway Public Transportation System State Safety Oversight Formula Grant Program</t>
  </si>
  <si>
    <t>Bus Testing</t>
  </si>
  <si>
    <t>Public Transportation Innovation</t>
  </si>
  <si>
    <t>Technical Assistance and Workforce Development</t>
  </si>
  <si>
    <t>Passenger Ferry Grant Program, Electric or Low-Emitting Ferry Pilot Program, and Ferry Service for Rural Communities Program</t>
  </si>
  <si>
    <t>All Stations Accessibility Program</t>
  </si>
  <si>
    <t>Community Project Funding Congressionally Directed Spending</t>
  </si>
  <si>
    <t>State and Community Highway Safety</t>
  </si>
  <si>
    <t>National Highway Traffic Safety Administration</t>
  </si>
  <si>
    <t>Alcohol Open Container Requirements</t>
  </si>
  <si>
    <t>Minimum Penalties for Repeat Offenders for Driving While Intoxicated</t>
  </si>
  <si>
    <t>Incentive Grant Program to Prohibit Racial Profiling</t>
  </si>
  <si>
    <t xml:space="preserve">National Highway Traffic Safety Administration (NHTSA) Discretionary Safety Grants and Cooperative Agreements </t>
  </si>
  <si>
    <t>E-911 Grant Program</t>
  </si>
  <si>
    <t>National Priority Safety Programs</t>
  </si>
  <si>
    <t xml:space="preserve">Pipeline Safety Program State Base Grant </t>
  </si>
  <si>
    <t>Pipeline And Hazardous Materials Safety Administraton</t>
  </si>
  <si>
    <t>University Transportation Centers Program</t>
  </si>
  <si>
    <t>Interagency Hazardous Materials Public Sector Training and Planning Grants</t>
  </si>
  <si>
    <t>Pipeline Emergency Response Grant (PERG)</t>
  </si>
  <si>
    <t>Hazardous Materials State Inspection (HMSI) Grant</t>
  </si>
  <si>
    <t>Natural Gas Distribution Infrastructure Safety and Modernization Grant Program</t>
  </si>
  <si>
    <t>Technical Assistance Grants</t>
  </si>
  <si>
    <t>State Damage Prevention Program Grants</t>
  </si>
  <si>
    <t>PHMSA Pipeline Safety Program One Call Grant</t>
  </si>
  <si>
    <t>PHMSA Pipeline Safety Research and Development “Other Transaction Agreements”</t>
  </si>
  <si>
    <t xml:space="preserve">Pipeline Safety Research Competitive Academic Agreement Program (CAAP) </t>
  </si>
  <si>
    <t xml:space="preserve">PHMSA Pipeline Safety Underground Natural Gas Storage Grant </t>
  </si>
  <si>
    <t>Federal Ship Financing Guarantees</t>
  </si>
  <si>
    <t>Maritime Administration</t>
  </si>
  <si>
    <t>Maritime War Risk Insurance</t>
  </si>
  <si>
    <t>State Maritime Schools</t>
  </si>
  <si>
    <t>U.S. Merchant Marine Academy</t>
  </si>
  <si>
    <t>Capital Construction Fund</t>
  </si>
  <si>
    <t>Construction Reserve Fund</t>
  </si>
  <si>
    <t>Maritime Security Fleet Program or Ship Operations Cooperation Program</t>
  </si>
  <si>
    <t>Assistance to Small Shipyards</t>
  </si>
  <si>
    <t>United States Marine Highway Grants</t>
  </si>
  <si>
    <t>Air Emissions and Energy Initiative</t>
  </si>
  <si>
    <t xml:space="preserve">Great Ships Initiative </t>
  </si>
  <si>
    <t>Ballast Water Treatment Technologies</t>
  </si>
  <si>
    <t>Maritime Studies and Innovations</t>
  </si>
  <si>
    <t>Women on the Water (WOW)</t>
  </si>
  <si>
    <t>Port of Guam Improvement Enterprise Program</t>
  </si>
  <si>
    <t>Port Infrastructure Development Program</t>
  </si>
  <si>
    <t>Cable Security Fleet Program</t>
  </si>
  <si>
    <t>Tanker Security Program</t>
  </si>
  <si>
    <t>Payments for Essential Air Services</t>
  </si>
  <si>
    <t>Assistance to Small and Disadvantaged Businesses</t>
  </si>
  <si>
    <t>Payments for Small Community Air Service Development</t>
  </si>
  <si>
    <t xml:space="preserve">National Infrastructure Investments </t>
  </si>
  <si>
    <t>Nationally Significant Freight and Highway Projects</t>
  </si>
  <si>
    <t>Transportation Demonstration Program</t>
  </si>
  <si>
    <t>National Infrastructure Project Assistance (Mega Projects)</t>
  </si>
  <si>
    <t>Rural Surface Transportation Grant Program</t>
  </si>
  <si>
    <t>Safe Streets and Roads for All</t>
  </si>
  <si>
    <t>Reconnecting Communities Pilot (RCP) Discretionary Grant Program</t>
  </si>
  <si>
    <t>Strengthening Mobility and Revolutionizing Transportation (SMART) Grants Program</t>
  </si>
  <si>
    <t>Thriving Communities Program Capacity Builders Cooperative Agreements</t>
  </si>
  <si>
    <t>Rural and Tribal Assistance Pilot Program</t>
  </si>
  <si>
    <t>Autonomous Vehicle Research in Rural Communities Program</t>
  </si>
  <si>
    <t>Asset Concessions and Innovative Finance Assistance</t>
  </si>
  <si>
    <t>Research Partnership on Climate Change and Transportation</t>
  </si>
  <si>
    <t>Advanced Bridge Technology Clearinghouse (ABTC) Development</t>
  </si>
  <si>
    <t>Exchange of Federal Tax Information With State Tax Agencies</t>
  </si>
  <si>
    <t xml:space="preserve"> Department Of The Treasury</t>
  </si>
  <si>
    <t>Internal Revenue Service</t>
  </si>
  <si>
    <t>Tax Counseling for the Elderly</t>
  </si>
  <si>
    <t>Low Income Taxpayer Clinics</t>
  </si>
  <si>
    <t>Volunteer Income Tax Assistance (VITA) Matching Grant Program</t>
  </si>
  <si>
    <t xml:space="preserve"> Treasury Department Of The</t>
  </si>
  <si>
    <t>Capital Magnet Fund</t>
  </si>
  <si>
    <t>Community Development Financial Institutions</t>
  </si>
  <si>
    <t>Native Initiatives</t>
  </si>
  <si>
    <t>Community Development Financial Institutions Bond Guarantee Program</t>
  </si>
  <si>
    <t>Resources and Ecosystems Sustainability, Tourist Opportunities, and Revived Economies of the Gulf Coast States</t>
  </si>
  <si>
    <t xml:space="preserve">Equitable  Sharing </t>
  </si>
  <si>
    <t>Social Impact Partnerships to Pay for Results Act (SIPPRA)</t>
  </si>
  <si>
    <t>Coronavirus Relief - Pandemic Relief for Aviation Workers</t>
  </si>
  <si>
    <t>Coronavirus Relief Fund</t>
  </si>
  <si>
    <t>Community Development Financial Institutions Program</t>
  </si>
  <si>
    <t>Bank Enterprise Award Program</t>
  </si>
  <si>
    <t>Emergency Rental Assistance Program</t>
  </si>
  <si>
    <t>Community Development Financial Institutions Rapid Response Program (CDFI RRP)</t>
  </si>
  <si>
    <t>Small Dollar Loan Program</t>
  </si>
  <si>
    <t>Homeowner Assistance Fund</t>
  </si>
  <si>
    <t>CORONAVIRUS STATE AND LOCAL FISCAL RECOVERY FUNDS</t>
  </si>
  <si>
    <t>Coronavirus Economic Relief for Transportation Services Act</t>
  </si>
  <si>
    <t>Coronavirus Capital Projects Fund</t>
  </si>
  <si>
    <t>Emergency Capital Investment Program</t>
  </si>
  <si>
    <t>State Small Business Credit Initiative Technical Assistance Grant Program</t>
  </si>
  <si>
    <t>Local Assistance and Tribal Consistency Fund</t>
  </si>
  <si>
    <t>Community Development Financial Institutions Fund Equitable Recovery Program (CDFI ERP)</t>
  </si>
  <si>
    <t>Appalachian Regional Development (See individual Appalachian Programs)</t>
  </si>
  <si>
    <t xml:space="preserve"> Appalachian Regional Commission</t>
  </si>
  <si>
    <t>Appalachian Regional Commission</t>
  </si>
  <si>
    <t>Appalachian Area Development</t>
  </si>
  <si>
    <t>Appalachian Development Highway System</t>
  </si>
  <si>
    <t>Appalachian Local Development District Assistance</t>
  </si>
  <si>
    <t>Appalachian Research, Technical Assistance, and Demonstration Projects</t>
  </si>
  <si>
    <t>Employment Discrimination Title VII of the Civil Rights Act of 1964</t>
  </si>
  <si>
    <t xml:space="preserve"> Equal Employment Opportunity Commission</t>
  </si>
  <si>
    <t>Equal Employment Opportunity Commission</t>
  </si>
  <si>
    <t>Employment Discrimination Private Bar Program</t>
  </si>
  <si>
    <t>Employment Discrimination Age Discrimination in Employment</t>
  </si>
  <si>
    <t>Employment Discrimination Equal Pay Act</t>
  </si>
  <si>
    <t>Employment Discrimination Title I of The Americans with Disabilities Act</t>
  </si>
  <si>
    <t>Employment Discrimination-Title II of the Genetic Information Nondiscrimination Act of 2008</t>
  </si>
  <si>
    <t>Export - Loan Guarantee/Insured Loans</t>
  </si>
  <si>
    <t xml:space="preserve"> Export-Import Bank Of The Us</t>
  </si>
  <si>
    <t>Export-Import Bank Of The U.S.</t>
  </si>
  <si>
    <t>UNIVERSAL SERVICE FUND - HIGH COST</t>
  </si>
  <si>
    <t xml:space="preserve"> Federal Communications Commission</t>
  </si>
  <si>
    <t>Federal Communications Commission</t>
  </si>
  <si>
    <t>UNIVERSAL SERVICE FUND - LIFELINE</t>
  </si>
  <si>
    <t>UNIVERSAL SERVICE FUND - SCHOOLS and LIBRARIES</t>
  </si>
  <si>
    <t>UNIVERSAL SERVICE FUND - RURAL HEALTH CARE</t>
  </si>
  <si>
    <t>COVID-19 Telehealth Program</t>
  </si>
  <si>
    <t>Connected Care Pilot Program</t>
  </si>
  <si>
    <t>Affordable Connectivity Program</t>
  </si>
  <si>
    <t>Emergency Connectivity Fund Program</t>
  </si>
  <si>
    <t>Supply Chain Reimbursement Program</t>
  </si>
  <si>
    <t>Affordable Connectivity Outreach Grant Program</t>
  </si>
  <si>
    <t>Labor Management Cooperation</t>
  </si>
  <si>
    <t xml:space="preserve"> Federal Mediation And Conciliation Service</t>
  </si>
  <si>
    <t>Federal Mediation And Conciliation Service</t>
  </si>
  <si>
    <t>State Appraiser Agency Support Grants</t>
  </si>
  <si>
    <t xml:space="preserve"> Federal Financial Institutions Examination Council Appraisal Subcommittee</t>
  </si>
  <si>
    <t>Federal Financial Institutions Examination Council Appraisal Subcommittee</t>
  </si>
  <si>
    <t>Training and Technical Assistance for State Appraiser Regulatory Agencies</t>
  </si>
  <si>
    <t>Board Support and Innovation Grant</t>
  </si>
  <si>
    <t>Disposal of Federal Surplus Real Property</t>
  </si>
  <si>
    <t xml:space="preserve"> General Services Administration</t>
  </si>
  <si>
    <t>General Services Administration</t>
  </si>
  <si>
    <t>Donation of Federal Surplus Personal Property</t>
  </si>
  <si>
    <t>Sale of Federal Surplus Personal Property</t>
  </si>
  <si>
    <t>Teaching with Primary Sources</t>
  </si>
  <si>
    <t xml:space="preserve"> Library Of Congress</t>
  </si>
  <si>
    <t>Library Of Congress</t>
  </si>
  <si>
    <t>Library of Congress Grants</t>
  </si>
  <si>
    <t>Connecting Communities Digital Initiative</t>
  </si>
  <si>
    <t>Of the People: Community Collections Grants</t>
  </si>
  <si>
    <t>Affiliate Centers for the Book Programming Grants</t>
  </si>
  <si>
    <t>Lewis-Houghton Civics and Democracy Initiative</t>
  </si>
  <si>
    <t>Science</t>
  </si>
  <si>
    <t xml:space="preserve"> National Aeronautics And Space Administration</t>
  </si>
  <si>
    <t>National Aeronautics And Space Administration</t>
  </si>
  <si>
    <t>Aeronautics</t>
  </si>
  <si>
    <t>Exploration</t>
  </si>
  <si>
    <t>Space Operations</t>
  </si>
  <si>
    <t>Office of Stem Engagement (OSTEM)</t>
  </si>
  <si>
    <t>Congressionally Directed Programs</t>
  </si>
  <si>
    <t>Space Technology</t>
  </si>
  <si>
    <t>Community Development Revolving Loan Fund Program for Credit Unions</t>
  </si>
  <si>
    <t xml:space="preserve"> National Credit Union Administration</t>
  </si>
  <si>
    <t>National Credit Union Administration</t>
  </si>
  <si>
    <t>Promotion of the Arts Grants to Organizations and Individuals</t>
  </si>
  <si>
    <t xml:space="preserve"> National Endowment For The Arts</t>
  </si>
  <si>
    <t>National Endowment For The Arts</t>
  </si>
  <si>
    <t>Promotion of the Arts Partnership Agreements</t>
  </si>
  <si>
    <t>American Latino Museum Internship and Fellowship Initiative</t>
  </si>
  <si>
    <t xml:space="preserve"> The Institute Of Museum And Library Services</t>
  </si>
  <si>
    <t>The Institute Of Museum And Library Services</t>
  </si>
  <si>
    <t>Promotion of the Humanities Federal/State Partnership</t>
  </si>
  <si>
    <t xml:space="preserve"> National Endowment For The Humanities</t>
  </si>
  <si>
    <t>National Endowment For The Humanities</t>
  </si>
  <si>
    <t>Promotion of the Humanities Challenge Grants</t>
  </si>
  <si>
    <t>Promotion of the Humanities Division of Preservation and Access</t>
  </si>
  <si>
    <t>Promotion of the Humanities Fellowships and Stipends</t>
  </si>
  <si>
    <t>Promotion of the Humanities Research</t>
  </si>
  <si>
    <t>Promotion of the Humanities Teaching and Learning Resources and Curriculum Development</t>
  </si>
  <si>
    <t>Promotion of the Humanities Professional Development</t>
  </si>
  <si>
    <t>Promotion of the Humanities Public Programs</t>
  </si>
  <si>
    <t>Promotion of the Humanities Office of Digital Humanities</t>
  </si>
  <si>
    <t>Arts and Artifacts Indemnity</t>
  </si>
  <si>
    <t>Museums for America</t>
  </si>
  <si>
    <t xml:space="preserve">Native American/Native Hawaiian Museum Services Program </t>
  </si>
  <si>
    <t>Museum Grants for African American History and Culture</t>
  </si>
  <si>
    <t>Grants to States</t>
  </si>
  <si>
    <t>Native American and Native Hawaiian Library Services</t>
  </si>
  <si>
    <t>National Leadership Grants</t>
  </si>
  <si>
    <t>Laura Bush 21st Century Librarian Program</t>
  </si>
  <si>
    <t>Peace Corps’ Global Health and PEPFAR Initiative Program</t>
  </si>
  <si>
    <t xml:space="preserve"> Peace Corps</t>
  </si>
  <si>
    <t>Peace Corps</t>
  </si>
  <si>
    <t>Engineering</t>
  </si>
  <si>
    <t xml:space="preserve"> National Science Foundation</t>
  </si>
  <si>
    <t>National Science Foundation</t>
  </si>
  <si>
    <t>Mathematical and Physical Sciences</t>
  </si>
  <si>
    <t>Geosciences</t>
  </si>
  <si>
    <t>Computer and Information Science and Engineering</t>
  </si>
  <si>
    <t>Biological Sciences</t>
  </si>
  <si>
    <t>Social, Behavioral, and Economic Sciences</t>
  </si>
  <si>
    <t>STEM Education (formerly Education and Human Resources)</t>
  </si>
  <si>
    <t>Polar Programs</t>
  </si>
  <si>
    <t>Office of International Science and Engineering</t>
  </si>
  <si>
    <t>Integrative Activities</t>
  </si>
  <si>
    <t>NSF Technology, Innovation, and Partnerships</t>
  </si>
  <si>
    <t>Intelligence Community Centers for Academic Excellence</t>
  </si>
  <si>
    <t xml:space="preserve"> Office Of The Director Of National Intelligence</t>
  </si>
  <si>
    <t>Office Of The Director Of National Intelligence</t>
  </si>
  <si>
    <t>Social Insurance for Railroad Workers</t>
  </si>
  <si>
    <t xml:space="preserve"> Railroad Retirement Board</t>
  </si>
  <si>
    <t>Railroad Retirement Board</t>
  </si>
  <si>
    <t>8(a) Business Development Program</t>
  </si>
  <si>
    <t xml:space="preserve"> Small Business Administration</t>
  </si>
  <si>
    <t>Small Business Administration</t>
  </si>
  <si>
    <t>7(j) Technical Assistance</t>
  </si>
  <si>
    <t>Disaster Assistance Loans</t>
  </si>
  <si>
    <t>Small Business Investment Companies</t>
  </si>
  <si>
    <t>7(a) Loan Guarantees</t>
  </si>
  <si>
    <t>Surety Bond Guarantees</t>
  </si>
  <si>
    <t>SCORE</t>
  </si>
  <si>
    <t>Small Business Development Centers</t>
  </si>
  <si>
    <t>504 Certified Development Loans</t>
  </si>
  <si>
    <t>Women's Business Ownership Assistance</t>
  </si>
  <si>
    <t>Veterans Outreach Program</t>
  </si>
  <si>
    <t>Microloan Program</t>
  </si>
  <si>
    <t>Prime Technical Assistance</t>
  </si>
  <si>
    <t xml:space="preserve">Ombudsman and Regulatory Fairness Boards </t>
  </si>
  <si>
    <t>7(a)Export Loan Guarantees</t>
  </si>
  <si>
    <t>Federal and State Technology Partnership Program</t>
  </si>
  <si>
    <t>Congressional Grants</t>
  </si>
  <si>
    <t>State Trade Expansion</t>
  </si>
  <si>
    <t>Intermediary Loan Program</t>
  </si>
  <si>
    <t>Growth Accelerator Fund Competition</t>
  </si>
  <si>
    <t>Transition Assistance – Entrepreneurship Track (Boots to Business)</t>
  </si>
  <si>
    <t>Economic Injury Disaster Loan Emergency Advance</t>
  </si>
  <si>
    <t>Paycheck Protection Loan Program (PPP)</t>
  </si>
  <si>
    <t>Shuttered Venue Operators Grant Program</t>
  </si>
  <si>
    <t>Lab-to-Market</t>
  </si>
  <si>
    <t>Community Navigator Pilot Program</t>
  </si>
  <si>
    <t>Restaurant Revitalization Fund</t>
  </si>
  <si>
    <t>Cybersecurity for Small Business Pilot Program</t>
  </si>
  <si>
    <t>Grants to States for Construction of State Home Facilities</t>
  </si>
  <si>
    <t xml:space="preserve"> Department Of Veterans Affairs</t>
  </si>
  <si>
    <t>Va Health Administration Center</t>
  </si>
  <si>
    <t>Veterans State Domiciliary Care</t>
  </si>
  <si>
    <t>Veterans State Nursing Home Care</t>
  </si>
  <si>
    <t>VA Homeless Providers Grant and Per Diem Program</t>
  </si>
  <si>
    <t>Veterans State Adult Day Health Care</t>
  </si>
  <si>
    <t>Post-9/11 Veterans Educational Assistance</t>
  </si>
  <si>
    <t>Veterans Benefits Administration</t>
  </si>
  <si>
    <t>Life Insurance for Veterans - Direct Payments for Insurance</t>
  </si>
  <si>
    <t>Montgomery GI Bill Selected Reserve; Reserve Educational Assistance Program</t>
  </si>
  <si>
    <t>VA Supportive Services for Veteran Families Program</t>
  </si>
  <si>
    <t>VA Grants for Adaptive Sports Programs for Disabled Veterans and Disabled Members of the Armed Forces</t>
  </si>
  <si>
    <t xml:space="preserve"> Veterans Affairs Department Of</t>
  </si>
  <si>
    <t>Veterans Affairs</t>
  </si>
  <si>
    <t>Veterans Transportation Program</t>
  </si>
  <si>
    <t>VA U.S. Paralympics Monthly Assistance Allowance Program</t>
  </si>
  <si>
    <t>CHAMPVA</t>
  </si>
  <si>
    <t>Specially Adapted Housing Assistive Technology Grant Program</t>
  </si>
  <si>
    <t>Payments to States for Programs to Promote the Hiring and Retention of Nurses at State Veterans Homes</t>
  </si>
  <si>
    <t>Research and Development</t>
  </si>
  <si>
    <t>Staff Sergeant Parker Gordon Fox Suicide Prevention Grant Program</t>
  </si>
  <si>
    <t>Legal Services for Veterans Grants</t>
  </si>
  <si>
    <t>Veteran and Spouse Transitional Assistance Grant Program (VSTAGP)</t>
  </si>
  <si>
    <t>Under Secretary For Benefits/Veterans Benefits Administation</t>
  </si>
  <si>
    <t>Automobiles and Adaptive Equipment for Certain Disabled Veterans and Members of the Armed Forces</t>
  </si>
  <si>
    <t>Burial Expenses Allowance for Veterans</t>
  </si>
  <si>
    <t>Pension for Non-Service-Connected Disability for Veterans</t>
  </si>
  <si>
    <t>Pension to Veterans Surviving Spouses, and Children</t>
  </si>
  <si>
    <t>Specially Adapted Housing for Disabled Veterans</t>
  </si>
  <si>
    <t>Veterans Compensation for Service-Connected Disability</t>
  </si>
  <si>
    <t>Veterans Dependency and Indemnity Compensation for Service-Connected Death</t>
  </si>
  <si>
    <t>Veterans Housing Guaranteed and Insured Loans</t>
  </si>
  <si>
    <t>Veteran Readiness and Employment</t>
  </si>
  <si>
    <t>Survivors and Dependents Educational Assistance</t>
  </si>
  <si>
    <t>Veterans Housing Direct Loans for Certain Disabled Veterans</t>
  </si>
  <si>
    <t>Post-Vietnam Era Veterans' Educational Assistance</t>
  </si>
  <si>
    <t>All-Volunteer Force Educational Assistance</t>
  </si>
  <si>
    <t>Vocational and Educational Counseling for Servicemembers and Veterans</t>
  </si>
  <si>
    <t>Native American Veteran Direct Loan Program</t>
  </si>
  <si>
    <t>Monthly Allowance for Children of Vietnam Veterans Born with Spina Bifida</t>
  </si>
  <si>
    <t>Vocational Training and Rehabilitation for Vietnam Veterans' Children with Spina Bifida or Other Covered Birth Defects</t>
  </si>
  <si>
    <t>Veteran Rapid Retraining Assistance Program</t>
  </si>
  <si>
    <t>National Cemeteries</t>
  </si>
  <si>
    <t>National Cemetery System</t>
  </si>
  <si>
    <t>Procurement of Headstones and Markers and/or Presidential Memorial Certificates</t>
  </si>
  <si>
    <t>Veterans Cemetery Grants Program</t>
  </si>
  <si>
    <t>Veterans Legacy Grants Program</t>
  </si>
  <si>
    <t>Directory/National Cemetery Administration</t>
  </si>
  <si>
    <t>VA Casket or Urn Reimbursement Program</t>
  </si>
  <si>
    <t>VA Outer Burial Receptacle Allowance Program</t>
  </si>
  <si>
    <t>Air Pollution Control Program Support</t>
  </si>
  <si>
    <t xml:space="preserve"> Environmental Protection Agency</t>
  </si>
  <si>
    <t>Environmental Protection Agency</t>
  </si>
  <si>
    <t>State Indoor Radon Grants</t>
  </si>
  <si>
    <t>Ozone Transport Commission</t>
  </si>
  <si>
    <t>Surveys, Studies, Research, Investigations, Demonstrations, and Special Purpose Activities Relating to the Clean Air Act</t>
  </si>
  <si>
    <t>Internships, Training and Workshops for the Office of Air and Radiation</t>
  </si>
  <si>
    <t>Training, Investigations, and Special Purpose Activities of Federally-Recognized Indian Tribes Consistent With the Clean Air Act (CAA), Tribal Sovereignty and the Protection and Management of Air Quality</t>
  </si>
  <si>
    <t>Diesel Emission Reduction Act (DERA) National Grants</t>
  </si>
  <si>
    <t>Diesel Emissions Reduction Act (DERA) State Grants</t>
  </si>
  <si>
    <t>Temporally Integrated Monitoring of Ecosystems (TIME) and Long-Term Monitoring (LTM) Program</t>
  </si>
  <si>
    <t>Wildfire Smoke Preparedness in Community Buildings Grant Program</t>
  </si>
  <si>
    <t>Clean School Bus Program</t>
  </si>
  <si>
    <t>Climate Pollution Reduction Grants</t>
  </si>
  <si>
    <t>Healthy Communities Grant Program</t>
  </si>
  <si>
    <t>Geographic Programs - Puget Sound Protection and Restoration: Tribal Implementation Assistance Program</t>
  </si>
  <si>
    <t>Geographic Programs - Puget Sound Action Agenda: Technical Investigations and Implementation Assistance Program</t>
  </si>
  <si>
    <t xml:space="preserve">Coastal Wetlands Planning Protection and Restoration Act </t>
  </si>
  <si>
    <t xml:space="preserve">Lake Pontchartrain Basin Restoration Program (PRP) </t>
  </si>
  <si>
    <t>Geographic Programs - San Francisco Bay Water Quality Improvement Fund</t>
  </si>
  <si>
    <t>Geographic Programs - Southeast New England Coastal Watershed Restoration Program</t>
  </si>
  <si>
    <t xml:space="preserve">Gulf Coast Ecosystem Restoration Council Comprehensive Plan Component </t>
  </si>
  <si>
    <t>Congressionally Mandated Projects</t>
  </si>
  <si>
    <t>Environmental Finance Center Grants</t>
  </si>
  <si>
    <t xml:space="preserve">Multipurpose Grants to States and Tribes </t>
  </si>
  <si>
    <t xml:space="preserve">Compliance Assistance Support for Services to the Regulated Community and Other Assistance Providers </t>
  </si>
  <si>
    <t>Environmental Justice Collaborative Problem-Solving Cooperative Agreement Program</t>
  </si>
  <si>
    <t>Surveys, Studies, Investigations, Training and Special Purpose Activities Relating to Environmental Justice</t>
  </si>
  <si>
    <t>Environmental Justice Government-to-Government (EJG2G) Program</t>
  </si>
  <si>
    <t>International Compliance and Enforcement Projects</t>
  </si>
  <si>
    <t>Construction Grants for Wastewater Treatment Works</t>
  </si>
  <si>
    <t>Water Pollution Control State, Interstate, and Tribal Program Support</t>
  </si>
  <si>
    <t>Surveys, Studies, Investigations, Demonstrations, and Training Grants - Section 1442 of the Safe Drinking Water Act</t>
  </si>
  <si>
    <t>State Public Water System Supervision</t>
  </si>
  <si>
    <t>State Underground Water Source Protection</t>
  </si>
  <si>
    <t>Surveys, Studies, Investigations, Demonstrations, and Training Grants and Cooperative Agreements - Section 104(b)(3) of the Clean Water Act</t>
  </si>
  <si>
    <t xml:space="preserve">Long Island Sound Program </t>
  </si>
  <si>
    <t>Urban Waters Small Grants</t>
  </si>
  <si>
    <t xml:space="preserve">Healthy Watersheds Consortium Grant Program </t>
  </si>
  <si>
    <t>Water Infrastructure Improvements for the Nation Small and Underserved Communities Emerging Contaminants Grant Program</t>
  </si>
  <si>
    <t>Reducing Lead in Drinking Water (SDWA 1459B)</t>
  </si>
  <si>
    <t>Voluntary School and Child Care Lead Testing and Reduction Grant Program (SDWA 1464(d))</t>
  </si>
  <si>
    <t>Innovative Water Infrastructure Workforce Development Program (SDWA 1459E)</t>
  </si>
  <si>
    <t>Technical Assistance for Treatment Works (Clean Water Act [CWA] Section 104(b)(8))</t>
  </si>
  <si>
    <t>Sewer Overflow and Stormwater Reuse Municipal Grant Program</t>
  </si>
  <si>
    <t>Drinking Water System Infrastructure Resilience and Sustainability Program – SDWA 1459A(l)</t>
  </si>
  <si>
    <t>Water Quality Management Planning</t>
  </si>
  <si>
    <t>National Estuary Program</t>
  </si>
  <si>
    <t>Clean Water State Revolving Fund</t>
  </si>
  <si>
    <t>Nonpoint Source Implementation Grants</t>
  </si>
  <si>
    <t>Regional Wetland Program Development Grants</t>
  </si>
  <si>
    <t>National Wetland Program Development Grants and Five-Star Restoration Training Grant</t>
  </si>
  <si>
    <t>Geographic Programs - Chesapeake Bay Program</t>
  </si>
  <si>
    <t>Drinking Water State Revolving Fund</t>
  </si>
  <si>
    <t>Geographic Programs - Great Lakes Restoration Initiative</t>
  </si>
  <si>
    <t>Beach Monitoring and Notification Program Implementation Grants</t>
  </si>
  <si>
    <t>Direct Implementation Tribal Cooperative Agreements</t>
  </si>
  <si>
    <t>Gulf of Mexico Program</t>
  </si>
  <si>
    <t>Lake Champlain Basin Program</t>
  </si>
  <si>
    <t>Geographic Programs - South Florida Geographic Initiatives Program</t>
  </si>
  <si>
    <t>Support for the Gulf Hypoxia Action Plan</t>
  </si>
  <si>
    <t>Non-State Member Support for the Gulf Hypoxia Action Plan</t>
  </si>
  <si>
    <t>Response to Emergency Situations Affecting Public Water Systems (SDWA 1442b)</t>
  </si>
  <si>
    <t>Senior Environmental Employment Program</t>
  </si>
  <si>
    <t>Science To Achieve Results (STAR) Research Program</t>
  </si>
  <si>
    <t>Surveys, Studies, Investigations and Special Purpose Grants within the Office of Research and Development</t>
  </si>
  <si>
    <t>Office of Research and Development Consolidated Research/Training/Fellowships</t>
  </si>
  <si>
    <t>P3 Award: National Student Design Competition for Sustainability</t>
  </si>
  <si>
    <t xml:space="preserve">Regional Applied Research Efforts (RARE) </t>
  </si>
  <si>
    <t>State Senior Environmental Employment Program</t>
  </si>
  <si>
    <t>Innovative Water Technology Grant Program</t>
  </si>
  <si>
    <t>Environmental Protection Consolidated Grants for the Insular Areas - Program Support</t>
  </si>
  <si>
    <t xml:space="preserve">Environmental Justice Small Grant Program </t>
  </si>
  <si>
    <t>Performance Partnership Grants</t>
  </si>
  <si>
    <t>Environmental Information Exchange Network Grant Program and Related Assistance</t>
  </si>
  <si>
    <t>Protection of Children from Environmental Health Risks</t>
  </si>
  <si>
    <t>Surveys, Studies, Investigations and Special Purpose Grants within the Office of the Administrator</t>
  </si>
  <si>
    <t>Environmental Policy and Innovation Grants</t>
  </si>
  <si>
    <t>Financial Assistance For Community Support Activities To Address Environmental Justice Issues</t>
  </si>
  <si>
    <t>Environmental Justice Thriving Communities Grantmaking Program (EJ TCGM)</t>
  </si>
  <si>
    <t>Environmental and Climate Justice Block Grant Program</t>
  </si>
  <si>
    <t>Consolidated Pesticide Enforcement Cooperative Agreements</t>
  </si>
  <si>
    <t>Toxic Substances Compliance Monitoring Cooperative Agreements</t>
  </si>
  <si>
    <t>TSCA Title IV State Lead Grants Certification of Lead-Based Paint Professionals</t>
  </si>
  <si>
    <t>Pollution Prevention Grants Program</t>
  </si>
  <si>
    <t>Pesticide Environmental Stewardship Program (PESP) Grants</t>
  </si>
  <si>
    <t xml:space="preserve">Research, Development, Monitoring, Public Education, Outreach, Training, Demonstrations, and Studies </t>
  </si>
  <si>
    <t>Source Reduction Assistance</t>
  </si>
  <si>
    <t>PRIA 5: Farm Worker and Health Care Provider Training and Education Grants</t>
  </si>
  <si>
    <t>Hazardous Waste Management State Program Support</t>
  </si>
  <si>
    <t xml:space="preserve">Superfund State, Political Subdivision, and Indian Tribe Site-Specific Cooperative Agreements </t>
  </si>
  <si>
    <t>Underground Storage Tank (UST) Prevention, Detection, and Compliance Program</t>
  </si>
  <si>
    <t xml:space="preserve">Leaking Underground Storage Tank Trust Fund Corrective Action Program </t>
  </si>
  <si>
    <t>Superfund Technical Assistance Grants (TAG) for Community Groups at National Priority List (NPL) Sites</t>
  </si>
  <si>
    <t>Solid Waste Management Assistance Grants</t>
  </si>
  <si>
    <t>Superfund State and Indian Tribe Core Program Cooperative Agreements</t>
  </si>
  <si>
    <t>Hazardous Waste Management Grant Program for Tribes</t>
  </si>
  <si>
    <t>Alternative or Innovative Treatment Technology Research, Demonstration, Training, and Hazardous Substance Research Grants</t>
  </si>
  <si>
    <t xml:space="preserve">Brownfields Training, Research, and Technical Assistance Grants and Cooperative Agreements </t>
  </si>
  <si>
    <t>Brownfields Job Training Cooperative Agreements</t>
  </si>
  <si>
    <t>Headquarters and Regional Underground Storage Tanks Program</t>
  </si>
  <si>
    <t>State and Tribal Response Program Grants</t>
  </si>
  <si>
    <t>Brownfields Multipurpose, Assessment, Revolving Loan Fund, and Cleanup Cooperative Agreements</t>
  </si>
  <si>
    <t>STATE PROGRAMS FOR CONTROL OF COAL COMBUSTION RESIDUALS</t>
  </si>
  <si>
    <t>Solid Waste Infrastructure for Recycling Infrastructure Grants</t>
  </si>
  <si>
    <t>Reduce, Reuse, Recycling Education and Outreach Grants</t>
  </si>
  <si>
    <t>Indian Environmental General Assistance Program (GAP)</t>
  </si>
  <si>
    <t>International Financial Assistance Projects Sponsored by the Office of International and Tribal Affairs</t>
  </si>
  <si>
    <t>National Environmental Education Training Program</t>
  </si>
  <si>
    <t>Environmental Education Grants</t>
  </si>
  <si>
    <t>Targeted Airshed Grant Program</t>
  </si>
  <si>
    <t>Greenhouse Gas Reduction Fund: Section 134(a)(2) &amp; Section 134(a)(3) - General Assistance &amp; Low-Income &amp; Disadvantaged Communities Grant Program</t>
  </si>
  <si>
    <t>Water Infrastructure Finance and Innovation (WIFIA)</t>
  </si>
  <si>
    <t>Greenhouse Gas Reduction Fund: Section 134(a)(1) - Zero Emission Technologies Grant Program</t>
  </si>
  <si>
    <t>Superfund State and Indian Tribe Combined Cooperative Agreements (Site-Specfic and Core)</t>
  </si>
  <si>
    <t>Geographic Programs - Columbia River Basin Restoration (CRBR) Program</t>
  </si>
  <si>
    <t>Healthy Environmental Living Program (HELP)</t>
  </si>
  <si>
    <t>Geographic Programs - Chesapeake Bay Program Implementation, Regulatory/Accountability and Monitoring Grants</t>
  </si>
  <si>
    <t>Alaska Native Claims Settlement Act Contaminated Land Assistance Agreements</t>
  </si>
  <si>
    <t>Foreign Investment Financing</t>
  </si>
  <si>
    <t xml:space="preserve"> Overseas Private Investment Corporation</t>
  </si>
  <si>
    <t>Overseas Private Investment Corporation</t>
  </si>
  <si>
    <t>Foreign Investment Insurance</t>
  </si>
  <si>
    <t>U. S. Nuclear Regulatory Commission Nuclear Education Grant Program</t>
  </si>
  <si>
    <t xml:space="preserve"> Nuclear Regulatory Commission</t>
  </si>
  <si>
    <t>Nuclear Regulatory Commission</t>
  </si>
  <si>
    <t>U.S. Nuclear Regulatory Commission Minority Serving Institutions Program (MSIP)</t>
  </si>
  <si>
    <t>U.S. Nuclear Regulatory Commission Scholarship and Fellowship Program</t>
  </si>
  <si>
    <t>U.S. Nuclear Regulatory Commission Office of Research Financial Assistance Program</t>
  </si>
  <si>
    <t>Environmental Monitoring, Independent Research, Technical Analysis</t>
  </si>
  <si>
    <t xml:space="preserve"> Energy Department Of</t>
  </si>
  <si>
    <t>Energy</t>
  </si>
  <si>
    <t>Cybersecurity, Energy Security &amp; Emergency Response (CESER)</t>
  </si>
  <si>
    <t>Molybdenum-99 Program</t>
  </si>
  <si>
    <t xml:space="preserve"> Department Of Energy</t>
  </si>
  <si>
    <t>Nnsa</t>
  </si>
  <si>
    <t>Office of Technology Transitions (OTT)-Technology Deployment, Demonstration and Commercialization</t>
  </si>
  <si>
    <t>Artificial Intelligence and Technology Office Financial Assistance Program</t>
  </si>
  <si>
    <t>Aito - Artificial Intel And Tech</t>
  </si>
  <si>
    <t>State Energy Program</t>
  </si>
  <si>
    <t>Weatherization Assistance for Low-Income Persons</t>
  </si>
  <si>
    <t>Office of Science Financial Assistance Program</t>
  </si>
  <si>
    <t>University Coal Research</t>
  </si>
  <si>
    <t>Nuclear Legacy Cleanup Program</t>
  </si>
  <si>
    <t>Conservation Research and Development</t>
  </si>
  <si>
    <t>Renewable Energy Research and Development</t>
  </si>
  <si>
    <t>Fossil Energy Research and Development</t>
  </si>
  <si>
    <t>Remedial Action and Waste Management</t>
  </si>
  <si>
    <t>Student Driven Research and Long Term Monitoring of Selected Populations in the Valley and Ridge Eco-region</t>
  </si>
  <si>
    <t>Environmental Remediation and Waste Processing and Disposal</t>
  </si>
  <si>
    <t>Transport of Transuranic Wastes to the Waste Isolation Pilot Plant: States and Tribal Concerns, Proposed Solutions</t>
  </si>
  <si>
    <t>Epidemiology and Other Health Studies Financial Assistance Program</t>
  </si>
  <si>
    <t>Stewardship Science Grant Program</t>
  </si>
  <si>
    <t>Defense Nuclear Nonproliferation Research</t>
  </si>
  <si>
    <t>Energy Efficiency and Renewable Energy Information Dissemination, Outreach, Training and Technical Analysis/Assistance</t>
  </si>
  <si>
    <t>State Energy Program Special Projects</t>
  </si>
  <si>
    <t>Nuclear Energy Research, Development and Demonstration</t>
  </si>
  <si>
    <t>Electricity Research, Development and Analysis</t>
  </si>
  <si>
    <t>National Nuclear Security Administration (NNSA) Minority Serving Institutions (MSI) Program</t>
  </si>
  <si>
    <t>Predictive Science Academic Alliance Program</t>
  </si>
  <si>
    <t>Federal Loan Guarantees for Innovative Energy Technologies</t>
  </si>
  <si>
    <t xml:space="preserve">Energy Efficiency and Conservation Block Grant Program (EECBG) </t>
  </si>
  <si>
    <t>Expand and Extend Clean Coal Power Initiative</t>
  </si>
  <si>
    <t>Advanced Research Projects Agency - Energy</t>
  </si>
  <si>
    <t>Long-Term Surveillance and Maintenance</t>
  </si>
  <si>
    <t>Minority Economic Impact</t>
  </si>
  <si>
    <t>State Heating Oil and Propane Program</t>
  </si>
  <si>
    <t xml:space="preserve">Environmental Management R&amp;D and Validation Testing on High Efficiency Particulate Air (HEPA) Filters </t>
  </si>
  <si>
    <t>Los Alamos National Laboratory - Fire Protection</t>
  </si>
  <si>
    <t>Environmental Monitoring/Cleanup, Cultural and Resource Mgmt., Emergency Response Research, Outreach, Technical Analysis</t>
  </si>
  <si>
    <t>Energy Policy and Systems Analysis</t>
  </si>
  <si>
    <t>National Laboratory Jobs Apprenticeship for Complete and Committed Employment for Specialized Skills</t>
  </si>
  <si>
    <t>Academic Programs</t>
  </si>
  <si>
    <t>Manufacturing and Energy Supply Chain Demonstrations and Commercial Applications</t>
  </si>
  <si>
    <t>Grid Infrastructure Deployment and Resilience</t>
  </si>
  <si>
    <t>Clean Energy Demonstrations</t>
  </si>
  <si>
    <t>Adult Education - Basic Grants to States</t>
  </si>
  <si>
    <t xml:space="preserve"> And Adult Education Technical</t>
  </si>
  <si>
    <t>Office Of Career</t>
  </si>
  <si>
    <t>Civil Rights Training and Advisory Services (also known as Equity Assistance Centers)</t>
  </si>
  <si>
    <t xml:space="preserve"> Department Of Education</t>
  </si>
  <si>
    <t>Office Of Elementary And Secondary Education</t>
  </si>
  <si>
    <t>Federal Supplemental Educational Opportunity Grants</t>
  </si>
  <si>
    <t>Office Of Federal Student Aid</t>
  </si>
  <si>
    <t>Title I Grants to Local Educational Agencies</t>
  </si>
  <si>
    <t>Migrant Education State Grant Program</t>
  </si>
  <si>
    <t>Title I State Agency Program for Neglected and Delinquent Children and Youth</t>
  </si>
  <si>
    <t>National Resource Centers Program for Foreign Language and Area Studies or Foreign Language and International Studies Program and Foreign Language and Area Studies Fellowship Program</t>
  </si>
  <si>
    <t>Office Of Postsecondary Education</t>
  </si>
  <si>
    <t>Undergraduate International Studies and Foreign Language Programs</t>
  </si>
  <si>
    <t>International Research and Studies</t>
  </si>
  <si>
    <t>Overseas Programs Special Bilateral Projects</t>
  </si>
  <si>
    <t>Overseas Programs - Faculty Research Abroad</t>
  </si>
  <si>
    <t>Overseas Programs - Group Projects Abroad</t>
  </si>
  <si>
    <t>Overseas Programs - Doctoral Dissertation Research Abroad</t>
  </si>
  <si>
    <t>Special Education Grants to States</t>
  </si>
  <si>
    <t>Office Of Special Education And Rehabilitative Services</t>
  </si>
  <si>
    <t>Higher Education Institutional Aid</t>
  </si>
  <si>
    <t>Federal Work-Study Program</t>
  </si>
  <si>
    <t>Impact Aid Facilities Maintenance</t>
  </si>
  <si>
    <t>Impact Aid</t>
  </si>
  <si>
    <t>TRIO Student Support Services</t>
  </si>
  <si>
    <t>TRIO Talent Search</t>
  </si>
  <si>
    <t>TRIO Upward Bound</t>
  </si>
  <si>
    <t>Career and Technical Education -- Basic Grants to States</t>
  </si>
  <si>
    <t>Career and Technical Education -- National Programs</t>
  </si>
  <si>
    <t>Indian Education Grants to Local Educational Agencies</t>
  </si>
  <si>
    <t>Federal Pell Grant Program</t>
  </si>
  <si>
    <t>TRIO Educational Opportunity Centers</t>
  </si>
  <si>
    <t>Career and Technical Education - Grants to Native Americans and Alaska Natives</t>
  </si>
  <si>
    <t>TRIO Staff Training Program</t>
  </si>
  <si>
    <t>Fund for the Improvement of Postsecondary Education</t>
  </si>
  <si>
    <t>Minority Science and Engineering Improvement</t>
  </si>
  <si>
    <t>Rehabilitation Services Vocational Rehabilitation Grants to States</t>
  </si>
  <si>
    <t>Rehabilitation Long-Term Training</t>
  </si>
  <si>
    <t>Migrant Education High School Equivalency Program</t>
  </si>
  <si>
    <t>Migrant Education Coordination Program</t>
  </si>
  <si>
    <t>Federal Real Property Assistance Program</t>
  </si>
  <si>
    <t>Office Of Human Resources And Administration</t>
  </si>
  <si>
    <t>Migrant Education College Assistance Migrant Program</t>
  </si>
  <si>
    <t>Business and International Education Projects</t>
  </si>
  <si>
    <t>Training Interpreters for Individuals who are Deaf and Individuals who are Deaf-Blind</t>
  </si>
  <si>
    <t>Rehabilitation Services Client Assistance Program</t>
  </si>
  <si>
    <t>Magnet Schools Assistance</t>
  </si>
  <si>
    <t>Special Education Preschool Grants</t>
  </si>
  <si>
    <t>Rehabilitation Services Independent Living Services for Older Individuals Who are Blind</t>
  </si>
  <si>
    <t>Special Education-Grants for Infants and Families</t>
  </si>
  <si>
    <t>School Safely National Activities</t>
  </si>
  <si>
    <t>Supported Employment Services for Individuals with the Most Significant Disabilities</t>
  </si>
  <si>
    <t>Adult Education National Leadership Activities</t>
  </si>
  <si>
    <t>Education for Homeless Children and Youth</t>
  </si>
  <si>
    <t>Graduate Assistance in Areas of National Need</t>
  </si>
  <si>
    <t>Javits Gifted and Talented Students Education</t>
  </si>
  <si>
    <t>Innovative Approaches to Literacy; Promise Neighborhoods; Full-Service Community Schools; and Congressionally Directed Spending for Elementary and Secondary Education Community Projects</t>
  </si>
  <si>
    <t>TRIO McNair Post-Baccalaureate Achievement</t>
  </si>
  <si>
    <t>Centers for International Business Education</t>
  </si>
  <si>
    <t>Language Resource Centers</t>
  </si>
  <si>
    <t>Rehabilitation Services Demonstration and Training Programs</t>
  </si>
  <si>
    <t>Program of Protection and Advocacy of Individual Rights</t>
  </si>
  <si>
    <t xml:space="preserve">Tribally Controlled Postsecondary Career and Technical Institutions </t>
  </si>
  <si>
    <t>Rehabilitation Short-Term Training</t>
  </si>
  <si>
    <t>American Indian Vocational Rehabilitation Services</t>
  </si>
  <si>
    <t>Native Hawaiian Career and Technical Education</t>
  </si>
  <si>
    <t>Innovative Rehabilitation Training</t>
  </si>
  <si>
    <t>Rehabilitation Training Technical Assistance Centers</t>
  </si>
  <si>
    <t>Federal Direct Student Loans</t>
  </si>
  <si>
    <t>American Overseas Research Centers</t>
  </si>
  <si>
    <t>Charter Schools</t>
  </si>
  <si>
    <t>Comprehensive Centers</t>
  </si>
  <si>
    <t>Twenty-First Century Community Learning Centers</t>
  </si>
  <si>
    <t>Ready-To-Learn Television</t>
  </si>
  <si>
    <t>Indian Education -- Special Programs for Indian Children</t>
  </si>
  <si>
    <t>Education Research, Development and Dissemination</t>
  </si>
  <si>
    <t>Institute Of Education Sciences</t>
  </si>
  <si>
    <t>Statewide Family Engagement Centers</t>
  </si>
  <si>
    <t>Traditionally Underserved Populations</t>
  </si>
  <si>
    <t>Special Education - State Personnel Development</t>
  </si>
  <si>
    <t>Research in Special Education</t>
  </si>
  <si>
    <t>Special Education - Personnel Development to Improve Services and Results for Children with Disabilities</t>
  </si>
  <si>
    <t>Special Education Technical Assistance and Dissemination to Improve Services and Results for Children with Disabilities</t>
  </si>
  <si>
    <t>Special Education Educational Technology Media, and Materials for Individuals with Disabilities</t>
  </si>
  <si>
    <t>Special Education Parent Information Centers</t>
  </si>
  <si>
    <t>Special Education Studies and Evaluations</t>
  </si>
  <si>
    <t>Gaining Early Awareness and Readiness for Undergraduate Programs</t>
  </si>
  <si>
    <t>Child Care Access Means Parents in School</t>
  </si>
  <si>
    <t>Teacher Quality Partnership Grants</t>
  </si>
  <si>
    <t>Arts in Education</t>
  </si>
  <si>
    <t>Credit Enhancement for Charter School Facilities</t>
  </si>
  <si>
    <t>Alaska Native Educational Programs</t>
  </si>
  <si>
    <t>Rural Education</t>
  </si>
  <si>
    <t>Native Hawaiian Education</t>
  </si>
  <si>
    <t>English Language Acquisition State Grants</t>
  </si>
  <si>
    <t>Supporting Effective Instruction State Grants (formerly Improving Teacher Quality State Grants)</t>
  </si>
  <si>
    <t>Competitive Grants for State Assessments</t>
  </si>
  <si>
    <t>Grants for State Assessments and Related Activities</t>
  </si>
  <si>
    <t>DC Opportunity Scholarship Program</t>
  </si>
  <si>
    <t>Comprehensive Literacy Development</t>
  </si>
  <si>
    <t>Statewide Longitudinal Data Systems</t>
  </si>
  <si>
    <t>Special Education Technical Assistance on State Data Collection</t>
  </si>
  <si>
    <t>Teacher and School Leader Incentive Grants (formerly the Teacher Incentive Fund)</t>
  </si>
  <si>
    <t>Teacher Education Assistance for College and Higher Education Grants (TEACH Grants)</t>
  </si>
  <si>
    <t>Special Education - Special Olympics Education Programs</t>
  </si>
  <si>
    <t>Strengthening Minority-Serving Institutions</t>
  </si>
  <si>
    <t>Consolidated Grant to the Outlying Areas</t>
  </si>
  <si>
    <t>Transition Programs for Students with Intellectual Disabilities into Higher Education</t>
  </si>
  <si>
    <t>Postsecondary Education Scholarships for Veteran's Dependents</t>
  </si>
  <si>
    <t>Education Innovation and Research (formerly Investing in Innovation (i3) Fund)</t>
  </si>
  <si>
    <t>Indian Education National Activities (State Tribal Education Partnership (STEP) and Native American Language (NAL)</t>
  </si>
  <si>
    <t>Directed Grants and Awards</t>
  </si>
  <si>
    <t xml:space="preserve"> Education Department Of</t>
  </si>
  <si>
    <t>Disability Innovation Fund (DIF)</t>
  </si>
  <si>
    <t>American History and Civics Education</t>
  </si>
  <si>
    <t>Supporting Effective Educator Development Program</t>
  </si>
  <si>
    <t>Student Support and Academic Enrichment Program</t>
  </si>
  <si>
    <t>Education Stabilization Fund</t>
  </si>
  <si>
    <t>Randolph-Sheppard – Financial Relief and Restoration Payments</t>
  </si>
  <si>
    <t>Congressionally Directed Spending—Rehabilitation Services and Disability Research</t>
  </si>
  <si>
    <t>Augustus F. Hawkins Centers of Excellence—Teacher Preparation and Development</t>
  </si>
  <si>
    <t>MCC Foreign Assistance for Overseas Programs</t>
  </si>
  <si>
    <t xml:space="preserve"> Millennium Challenge Corporation</t>
  </si>
  <si>
    <t>Millennium Challenge Corporation</t>
  </si>
  <si>
    <t>Barry M. Goldwater Scholarship Program</t>
  </si>
  <si>
    <t xml:space="preserve"> Barry Goldwater Scholarship And Excellence In Education Fund</t>
  </si>
  <si>
    <t>Barry Goldwater Scholarship And Excellence In Education Fund</t>
  </si>
  <si>
    <t>Morris K. Udall Scholarship Program</t>
  </si>
  <si>
    <t xml:space="preserve"> Morris K Udall Scholarship And Excellence In National Environmental Policy Foundation</t>
  </si>
  <si>
    <t>Morris K. Udall Scholarship And Excellence In National Environmental Policy Foundation</t>
  </si>
  <si>
    <t>Morris K. Udall Native American Congressional Internship Program</t>
  </si>
  <si>
    <t>IAF Assistance for Overseas Programs</t>
  </si>
  <si>
    <t xml:space="preserve"> Inter-American Foundation</t>
  </si>
  <si>
    <t>Inter-American Foundation</t>
  </si>
  <si>
    <t>U.S. Faculty Scholar Grants</t>
  </si>
  <si>
    <t xml:space="preserve"> Vietnam Education Foundation</t>
  </si>
  <si>
    <t>Vietnam Education Foundation</t>
  </si>
  <si>
    <t>Fellowship Program</t>
  </si>
  <si>
    <t>Visiting Scholar Grants</t>
  </si>
  <si>
    <t>Pension Plan Termination Insurance</t>
  </si>
  <si>
    <t xml:space="preserve"> Pension Benefit Guaranty Corporation</t>
  </si>
  <si>
    <t>Pension Benefit Guaranty Corporation</t>
  </si>
  <si>
    <t>Virginia Graeme Baker Pool and Spa Safety</t>
  </si>
  <si>
    <t xml:space="preserve"> Consumer Product Safety Commission</t>
  </si>
  <si>
    <t>Consumer Product Safety Commission</t>
  </si>
  <si>
    <t>Nicholas and Zachary Burt Memorial Carbon Monoxide Poisoning Prevention Grants</t>
  </si>
  <si>
    <t xml:space="preserve"> Gulf Coast Ecosystem Restoration Council</t>
  </si>
  <si>
    <t>Gulf Coast Ecosystem Restoration Council</t>
  </si>
  <si>
    <t>Gulf Coast Ecosystem Restoration Council Oil Spill Impact Program</t>
  </si>
  <si>
    <t>National Archives Reference Services Historical Research</t>
  </si>
  <si>
    <t xml:space="preserve"> National Archives And Records Administration</t>
  </si>
  <si>
    <t>National Archives And Records Administration</t>
  </si>
  <si>
    <t>National Historical Publications and Records Grants</t>
  </si>
  <si>
    <t>Denali Commission Program</t>
  </si>
  <si>
    <t xml:space="preserve"> Denali Commission</t>
  </si>
  <si>
    <t>Denali Commission</t>
  </si>
  <si>
    <t>Shared Services</t>
  </si>
  <si>
    <t>Delta Regional Authority</t>
  </si>
  <si>
    <t xml:space="preserve"> Delta Regional Authority</t>
  </si>
  <si>
    <t>Japan-U.S. Friendship Commission Grants</t>
  </si>
  <si>
    <t xml:space="preserve"> Japan-Us Friendship Commission</t>
  </si>
  <si>
    <t>Japan-U.S. Friendship Commission</t>
  </si>
  <si>
    <t>Help America Vote College Program</t>
  </si>
  <si>
    <t xml:space="preserve"> Election Assistance Commission</t>
  </si>
  <si>
    <t>Election Assistance Commission</t>
  </si>
  <si>
    <t>Help America Vote Act Requirements Payments</t>
  </si>
  <si>
    <t>HAVA Election Security Grants</t>
  </si>
  <si>
    <t>International Broadcasting Independent Grantee Organizations</t>
  </si>
  <si>
    <t xml:space="preserve"> United States Agency For Global Media Bbg</t>
  </si>
  <si>
    <t>United States Agency For Global Media</t>
  </si>
  <si>
    <t>Northern Border Regional Development</t>
  </si>
  <si>
    <t xml:space="preserve"> Northern Border Regional Commission</t>
  </si>
  <si>
    <t>Northern Border Regional Commission</t>
  </si>
  <si>
    <t>Southeast Crescent Regional Commission  - Economic and Infrastructure Development Grants</t>
  </si>
  <si>
    <t xml:space="preserve"> Southeast Crescent Regional Commission</t>
  </si>
  <si>
    <t>Southeast Crescent Regional Commission</t>
  </si>
  <si>
    <t>Federal Permitting Improvement Steering Council Environmental Review Improvement Fund (ERIF) Funding Program</t>
  </si>
  <si>
    <t xml:space="preserve"> Federal Permitting Improvement Steering Council</t>
  </si>
  <si>
    <t>Federal Permitting Improvement Steering Council</t>
  </si>
  <si>
    <t>Priority Grant Competition</t>
  </si>
  <si>
    <t xml:space="preserve"> United States Institute Of Peace</t>
  </si>
  <si>
    <t>United States Institute Of Peace</t>
  </si>
  <si>
    <t xml:space="preserve">National Council on Disability </t>
  </si>
  <si>
    <t xml:space="preserve"> National Council On Disability</t>
  </si>
  <si>
    <t>National Council On Disability</t>
  </si>
  <si>
    <t>Public Awareness Campaigns on Embryo Adoption</t>
  </si>
  <si>
    <t xml:space="preserve"> Department Of Health And Human Services</t>
  </si>
  <si>
    <t>Office Of Assistant Secretary For Health</t>
  </si>
  <si>
    <t>Medical Reserve Corps Small Grant Program</t>
  </si>
  <si>
    <t>Immed Office Of The Secretary Of Health And Human Services</t>
  </si>
  <si>
    <t>National Organizations of State and Local Officials</t>
  </si>
  <si>
    <t>Health Resources And Services Administration</t>
  </si>
  <si>
    <t>Technical Assistance and Provision for Foreign Hospitals and Health Organizations</t>
  </si>
  <si>
    <t>Special Programs for the Aging, Title VII, Chapter 3, Programs for Prevention of Elder Abuse, Neglect, and Exploitation</t>
  </si>
  <si>
    <t>Administration For Community Living (Acl)</t>
  </si>
  <si>
    <t>Special Programs for the Aging, Title VII, Chapter 2, Long Term Care Ombudsman Services for Older Individuals</t>
  </si>
  <si>
    <t>Special Programs for the Aging, Title III, Part D, Disease Prevention and Health Promotion Services</t>
  </si>
  <si>
    <t>Special Programs for the Aging, Title III, Part B, Grants for Supportive Services and Senior Centers</t>
  </si>
  <si>
    <t>Special Programs for the Aging, Title III, Part C, Nutrition Services</t>
  </si>
  <si>
    <t>Special Programs for the Aging, Title VI, Part A, Grants to Indian Tribes, Part B, Grants to Native Hawaiians</t>
  </si>
  <si>
    <t>Special Programs for the Aging, Title IV, and Title II, Discretionary Projects</t>
  </si>
  <si>
    <t>Alzheimer's Disease Demonstration Grants to States</t>
  </si>
  <si>
    <t>National Family Caregiver Support, Title III, Part E</t>
  </si>
  <si>
    <t xml:space="preserve">Nutrition Services Incentive Program </t>
  </si>
  <si>
    <t>National Family Caregiver Support, Title VI, Part C, Grants To Indian Tribes And Native Hawaiians</t>
  </si>
  <si>
    <t>Training in General, Pediatric, and Public Health Dentistry</t>
  </si>
  <si>
    <t xml:space="preserve">Sexual Risk Avoidance Education </t>
  </si>
  <si>
    <t>Administration For Children And Families</t>
  </si>
  <si>
    <t>Innovations in Applied Public Health Research</t>
  </si>
  <si>
    <t>Centers For Disease Control And Prevention</t>
  </si>
  <si>
    <t>Laboratory Leadership, Workforce Training and Management Development, Improving Public Health Laboratory Infrastructure</t>
  </si>
  <si>
    <t>State Vital Statistics Improvement Program</t>
  </si>
  <si>
    <t>Global AIDS</t>
  </si>
  <si>
    <t xml:space="preserve">Chronic Diseases:  Research, Control, and Prevention  </t>
  </si>
  <si>
    <t>Public Health Emergency Preparedness</t>
  </si>
  <si>
    <t>Environmental Public Health and Emergency Response</t>
  </si>
  <si>
    <t>Medicare Enrollment Assistance Program</t>
  </si>
  <si>
    <t>Lifespan Respite Care Program</t>
  </si>
  <si>
    <t>Birth Defects and Developmental Disabilities - Prevention and Surveillance</t>
  </si>
  <si>
    <t>Family Smoking Prevention and Tobacco Control Act Regulatory Research</t>
  </si>
  <si>
    <t>National Institutes Of Health</t>
  </si>
  <si>
    <t xml:space="preserve">Strengthening Emergency Care Delivery in the United States Healthcare System through Health Information and Promotion </t>
  </si>
  <si>
    <t>Cooperative Agreements to Promote Adolescent Health through School-Based HIV/STD Prevention and School-Based Surveillance</t>
  </si>
  <si>
    <t xml:space="preserve">Blood Disorder Program: Prevention, Surveillance, and Research </t>
  </si>
  <si>
    <t>ASPR Science Preparedness and Response Grants</t>
  </si>
  <si>
    <t>Sodium Reduction in Communities</t>
  </si>
  <si>
    <t>Prevention of Disease, Disability, and Death through Immunization and Control of Respiratory and Related Diseases</t>
  </si>
  <si>
    <t xml:space="preserve">Prevention of Disease, Disability, and Death by Infectious Diseases  </t>
  </si>
  <si>
    <t>Research on Research Integrity</t>
  </si>
  <si>
    <t>Healthy Marriage Promotion and Responsible Fatherhood Grants</t>
  </si>
  <si>
    <t>Enhance Safety of Children Affected by Substance Abuse</t>
  </si>
  <si>
    <t>Advancing System Improvements for Key Issues in Women's Health</t>
  </si>
  <si>
    <t>Emergency System for Advance Registration of Volunteer Health Professionals</t>
  </si>
  <si>
    <t>Guardianship Assistance</t>
  </si>
  <si>
    <t>Affordable Care Act (ACA) Personal Responsibility Education Program</t>
  </si>
  <si>
    <t>Strengthening the Nation's Public Health System through a National Voluntary Accreditation Program for State, Tribal, Local and Territorial Health Departments</t>
  </si>
  <si>
    <t>Collaboration With the World Health Organization and its Regional Offices for Global Health Security and the International Health Regulations (IHR 2005)</t>
  </si>
  <si>
    <t>Food and Drug Administration Research</t>
  </si>
  <si>
    <t>Food And Drug Administration</t>
  </si>
  <si>
    <t>Comprehensive Community Mental Health Services for Children with Serious Emotional Disturbances (SED)</t>
  </si>
  <si>
    <t>Substance Abuse And Mental Health Services Administration</t>
  </si>
  <si>
    <t>Area Health Education Centers</t>
  </si>
  <si>
    <t>Maternal and Child Health Federal Consolidated Programs</t>
  </si>
  <si>
    <t>Environmental Health</t>
  </si>
  <si>
    <t>Project Grants and Cooperative Agreements for Tuberculosis Control Programs</t>
  </si>
  <si>
    <t>Preventive Medicine Residency</t>
  </si>
  <si>
    <t>Acquired Immunodeficiency Syndrome (AIDS) Activity</t>
  </si>
  <si>
    <t>Oral Diseases and Disorders Research</t>
  </si>
  <si>
    <t>Health Professions Pre-graduate Scholarship Program for Indians</t>
  </si>
  <si>
    <t>Indian Health Service</t>
  </si>
  <si>
    <t>Nurse Anesthetist Traineeship</t>
  </si>
  <si>
    <t>Emergency Medical Services for Children</t>
  </si>
  <si>
    <t>Technical and Non-Financial Assistance to Health Centers</t>
  </si>
  <si>
    <t>Cooperative Agreements to States/Territories for the Coordination and Development of Primary Care Offices</t>
  </si>
  <si>
    <t>Grants to Increase Organ Donations</t>
  </si>
  <si>
    <t>Centers for Research and Demonstration for Health Promotion and Disease Prevention</t>
  </si>
  <si>
    <t>Injury Prevention and Control Research and State and Community Based Programs</t>
  </si>
  <si>
    <t>Community Programs to Improve  Minority Health Grant Program</t>
  </si>
  <si>
    <t>Protection and Advocacy for Individuals with Mental Illness</t>
  </si>
  <si>
    <t>Intramural Research Training Award</t>
  </si>
  <si>
    <t>NIEHS Hazardous Waste Worker Health and Safety Training</t>
  </si>
  <si>
    <t>NIEHS Superfund Hazardous Substances_Basic Research and Education</t>
  </si>
  <si>
    <t>HIV-Related Training and Technical Assistance</t>
  </si>
  <si>
    <t>Projects for Assistance in Transition from Homelessness (PATH)</t>
  </si>
  <si>
    <t>Coordinated Services and Access to Research for Women, Infants, Children, and Youth</t>
  </si>
  <si>
    <t>Rural Health Research Centers</t>
  </si>
  <si>
    <t>Centers of Excellence</t>
  </si>
  <si>
    <t>Health Program for Toxic Substances and Disease Registry</t>
  </si>
  <si>
    <t>National Health Service Corps Loan Repayment</t>
  </si>
  <si>
    <t>Indian Health Service Educational Loan Repayment</t>
  </si>
  <si>
    <t>Grants to States for Loan Repayment</t>
  </si>
  <si>
    <t>Human Genome Research</t>
  </si>
  <si>
    <t>Research Related to Deafness and Communication Disorders</t>
  </si>
  <si>
    <t>Nursing Workforce Diversity</t>
  </si>
  <si>
    <t>Disabilities Prevention</t>
  </si>
  <si>
    <t>Immunization Research, Demonstration, Public Information and Education Training and Clinical Skills Improvement Projects</t>
  </si>
  <si>
    <t>National Research Service Award in Primary Care Medicine</t>
  </si>
  <si>
    <t>Undergraduate Scholarship Program for Individuals from Disadvantaged Backgrounds</t>
  </si>
  <si>
    <t>Graduate Psychology Education</t>
  </si>
  <si>
    <t>Urban Indian Health Services</t>
  </si>
  <si>
    <t>Childhood Lead Poisoning Prevention Projects, State and Local Childhood Lead Poisoning Prevention and Surveillance of Blood Lead Levels in Children</t>
  </si>
  <si>
    <t xml:space="preserve">Tribal Self-Governance Program: IHS Compacts/Funding Agreements </t>
  </si>
  <si>
    <t>Telehealth Programs</t>
  </si>
  <si>
    <t>Research and Training in Complementary and Integrative Health</t>
  </si>
  <si>
    <t>Family Planning Services</t>
  </si>
  <si>
    <t>National Institutes of Health Intramural Loan Repayment Program</t>
  </si>
  <si>
    <t>Development and Coordination of Rural Health Services</t>
  </si>
  <si>
    <t>Health Center Program (Community Health Centers, Migrant Health Centers, Health Care for the Homeless, and Public Housing Primary Care)</t>
  </si>
  <si>
    <t>National Research Service Awards Health Services Research Training</t>
  </si>
  <si>
    <t>Agency For Healthcare Research And Quality</t>
  </si>
  <si>
    <t>Research on Healthcare Costs, Quality and Outcomes</t>
  </si>
  <si>
    <t>Indian Health Service, Health Management Development Program</t>
  </si>
  <si>
    <t>Epidemiology Cooperative Agreements</t>
  </si>
  <si>
    <t>Loan Repayment Program for General Research</t>
  </si>
  <si>
    <t>National Center on Sleep Disorders Research</t>
  </si>
  <si>
    <t>Traumatic Brain Injury State Demonstration Grant Program</t>
  </si>
  <si>
    <t>Title V State Sexual Risk Avoidance Education (Title V State SRAE) Program</t>
  </si>
  <si>
    <t>Grants to States to Support Oral Health Workforce Activities</t>
  </si>
  <si>
    <t>Special Diabetes Program for Indians Diabetes Prevention and Treatment  Projects</t>
  </si>
  <si>
    <t>Policy Research and Evaluation Grants</t>
  </si>
  <si>
    <t>State Capacity Building</t>
  </si>
  <si>
    <t>State Rural Hospital Flexibility Program</t>
  </si>
  <si>
    <t>Mental Health Research Grants</t>
  </si>
  <si>
    <t>Substance Abuse and Mental Health Services Projects of Regional and National Significance</t>
  </si>
  <si>
    <t>Advanced Nursing Education Workforce Grant Program</t>
  </si>
  <si>
    <t>Geriatric Academic Career Awards Department of Health and Human Services</t>
  </si>
  <si>
    <t>Early Hearing Detection and Intervention</t>
  </si>
  <si>
    <t>Poison Center Support and Enhancement Grant</t>
  </si>
  <si>
    <t>Children's Hospitals Graduate Medical Education Payment Program</t>
  </si>
  <si>
    <t>Grants for Education, Prevention, and Early Detection of Radiogenic Cancers and Diseases</t>
  </si>
  <si>
    <t>Family Planning Personnel Training</t>
  </si>
  <si>
    <t>Scaling the National Diabetes Prevention Program to Priority Populations</t>
  </si>
  <si>
    <t>Occupational Safety and Health Program</t>
  </si>
  <si>
    <t>Nurse Faculty Loan Program (NFLP)</t>
  </si>
  <si>
    <t xml:space="preserve">Health Systems Strengthening and HIV/AIDS Prevention, Care and Treatment under the President's Emergency Plan for AIDS Relief </t>
  </si>
  <si>
    <t>Immunization Cooperative Agreements</t>
  </si>
  <si>
    <t>Complex Humanitarian Emergency and War-Related Injury Public Health Activities</t>
  </si>
  <si>
    <t>Viral Hepatitis Prevention and Control</t>
  </si>
  <si>
    <t>Alcohol Research Programs</t>
  </si>
  <si>
    <t>Drug-Free Communities Support Program Grants</t>
  </si>
  <si>
    <t>Cdc National Center For Chronic Disease Prevention And Health Promotion</t>
  </si>
  <si>
    <t>Drug Abuse and Addiction Research Programs</t>
  </si>
  <si>
    <t>National Institutes of Health Extramural Loan Repayment Program</t>
  </si>
  <si>
    <t xml:space="preserve">Centers for Disease Control and Prevention Investigations and Technical Assistance </t>
  </si>
  <si>
    <t>Injury Prevention Program for American Indians and Alaskan Natives Cooperative Agreements</t>
  </si>
  <si>
    <t>National Institutes of Health Pediatric Research Loan Repayment Program</t>
  </si>
  <si>
    <t>Discovery and Applied Research for Technological Innovations to Improve Human Health</t>
  </si>
  <si>
    <t>National Health Service Corps Scholarship Program</t>
  </si>
  <si>
    <t>Surplus Property Utilization</t>
  </si>
  <si>
    <t>Office Of The Assistant Secretary For Administration (Asa)</t>
  </si>
  <si>
    <t>Teenage Pregnancy Prevention Program</t>
  </si>
  <si>
    <t>National Center for Health Workforce Analysis</t>
  </si>
  <si>
    <t>Small Rural Hospital Improvement Grant Program</t>
  </si>
  <si>
    <t>Nurse Corps Scholarship</t>
  </si>
  <si>
    <t xml:space="preserve">Racial and Ethnic Approaches to Community Health </t>
  </si>
  <si>
    <t xml:space="preserve">Minority Health and Health Disparities Research </t>
  </si>
  <si>
    <t>National Institute on Minority Health and Health Disparities (NIMHD) Extramural Loan Repayment Programs</t>
  </si>
  <si>
    <t>Trans-NIH Research Support</t>
  </si>
  <si>
    <t>Mobilization For Health: National Prevention Partnership Awards</t>
  </si>
  <si>
    <t>NIH Office of Research on Women's Health</t>
  </si>
  <si>
    <t>Early Hearing Detection and Intervention Information System (EHDI-IS) Surveillance Program</t>
  </si>
  <si>
    <t xml:space="preserve">Rare Disorders: Research, Surveillance, Health Promotion, and Education </t>
  </si>
  <si>
    <t>Emerging Infections Programs</t>
  </si>
  <si>
    <t>Protecting and Improving Health Globally: Building and Strengthening Public Health Impact, Systems, Capacity and Security</t>
  </si>
  <si>
    <t>Outreach Programs to Reduce the Prevalence of Obesity in High Risk Rural Areas</t>
  </si>
  <si>
    <t>Dietary Supplement Research Program</t>
  </si>
  <si>
    <t>CSELS Partnership: Strengthening Public Health Laboratories</t>
  </si>
  <si>
    <t>Epidemiology and Laboratory Capacity for Infectious Diseases (ELC)</t>
  </si>
  <si>
    <t xml:space="preserve">State Health Insurance Assistance Program </t>
  </si>
  <si>
    <t>Paralysis Resource Center</t>
  </si>
  <si>
    <t>Strengthening Public Health through Surveillance, Epidemiologic Research, Disease Detection and Prevention</t>
  </si>
  <si>
    <t xml:space="preserve">Demonstration Grants for Domestic Victims of Human Trafficking </t>
  </si>
  <si>
    <t>Cooperative Agreement to Support Navigators in Federally-facilitated Exchanges</t>
  </si>
  <si>
    <t>Centers For Medicare And Medicaid Services</t>
  </si>
  <si>
    <t>The Healthy Brain Initiative: Technical Assistance to Implement Public Health Actions related to Cognitive Health, Cognitive Impairment, and Caregiving at the State and Local Levels</t>
  </si>
  <si>
    <t>Behavioral Risk Factor Surveillance System</t>
  </si>
  <si>
    <t>Native American Community Research, Demonstration, and Pilot Projects</t>
  </si>
  <si>
    <t xml:space="preserve">Analyses, Research and Studies to Address the Impact of CMS’ Programs on American Indian/Alaska Native (AI/AN) Beneficiaries and the Health Care System Serving these Beneficiaries	</t>
  </si>
  <si>
    <t>Health Professions Student Loans, Including Primary Care Loans and Loans for Disadvantaged Students</t>
  </si>
  <si>
    <t>Public Health Service Evaluation Funds</t>
  </si>
  <si>
    <t>Oash Immediate Office Of The Assistant Secretary For Health</t>
  </si>
  <si>
    <t>Research, Monitoring and Outcomes Definitions for Vaccine Safety</t>
  </si>
  <si>
    <t>Leading Edge Acceleration Projects (LEAP) in Health Information Technology</t>
  </si>
  <si>
    <t>Enhancing the Logical Observation Identifiers Names and Codes (LOINC®) Standard to meet U.S. Interoperability Needs</t>
  </si>
  <si>
    <t>Trusted Exchange Framework and Common Agreement (TEFCA) Recognized Coordinating Entity (RCE) Cooperative Agreement</t>
  </si>
  <si>
    <t>Technical Assistance to Increase Tobacco Cessation</t>
  </si>
  <si>
    <t>Packaging and Spreading Proven Pediatric Weight Management Interventions for Use by Low-Income Families</t>
  </si>
  <si>
    <t>National Center for Advancing Translational Sciences</t>
  </si>
  <si>
    <t>Research Infrastructure Programs</t>
  </si>
  <si>
    <t>Construction Support</t>
  </si>
  <si>
    <t>21st Century Cures Act - Beau Biden Cancer Moonshot</t>
  </si>
  <si>
    <t>Public Health Emergency Response:  Cooperative Agreement for Emergency Response: Public Health Crisis Response</t>
  </si>
  <si>
    <t>Public Health Informatics &amp; Technology Workforce Development Program  (The PHIT Workforce Development Program)</t>
  </si>
  <si>
    <t>Head Start Disaster Recovery</t>
  </si>
  <si>
    <t>Nurse Education, Practice Quality and Retention Grants</t>
  </si>
  <si>
    <t>Biomedical Advanced Research and Development Authority (BARDA), Biodefense Medical Countermeasure Development</t>
  </si>
  <si>
    <t>Nursing Research</t>
  </si>
  <si>
    <t>Assistive Technology National Activities</t>
  </si>
  <si>
    <t>Nursing Student Loans</t>
  </si>
  <si>
    <t>Sickle Cell Treatment Demonstration Program</t>
  </si>
  <si>
    <t>State Actions to Improve Oral Health Outcomes and Partner Actions to Improve Oral Health Outcomes</t>
  </si>
  <si>
    <t>Flexible Funding Model - Infrastructure Development and Maintenance for State Manufactured Food Regulatory Programs</t>
  </si>
  <si>
    <t xml:space="preserve">21st Century Cures Act - Precision Medicine Initiative	</t>
  </si>
  <si>
    <t xml:space="preserve">ACL Independent Living State Grants </t>
  </si>
  <si>
    <t>21st Century Cures Act: Regenerative Medicine Initiative</t>
  </si>
  <si>
    <t>21st Century Cures Act -	Brain Research through Advancing Innovative Neurotechnologies</t>
  </si>
  <si>
    <t>Title: Multiple Approaches to Support Young Breast Cancer Survivors and Metastatic Breast Cancer Patients</t>
  </si>
  <si>
    <t>Prevention and Control of Chronic Disease and Associated Risk Factors in the U.S. Affiliated Pacific Islands, U.S. Virgin Islands, and P. R.</t>
  </si>
  <si>
    <t>Integrated Care for Kids Model</t>
  </si>
  <si>
    <t>The CDC Public Health Cancer Genomics Program: Translating Research into Public Health Practice</t>
  </si>
  <si>
    <t>Indian Health Service Community Health Aide Program</t>
  </si>
  <si>
    <t>Public Health Nursing</t>
  </si>
  <si>
    <t>ADVANCED RESEARCH PROJECTS AGENCY for HEALTH (ARPA-H)</t>
  </si>
  <si>
    <t>Nih Advanced Research Projects Agency For Health (Arpa-H)</t>
  </si>
  <si>
    <t>National and State Tobacco Control Program</t>
  </si>
  <si>
    <t>Activities to Support State, Tribal, Local and Territorial (STLT) Health Department Response to Public Health or Healthcare Crises</t>
  </si>
  <si>
    <t>Cancer Cause and Prevention Research</t>
  </si>
  <si>
    <t>Cancer Detection and Diagnosis Research</t>
  </si>
  <si>
    <t>Cancer Treatment Research</t>
  </si>
  <si>
    <t>Cancer Biology Research</t>
  </si>
  <si>
    <t>Cancer Centers Support Grants</t>
  </si>
  <si>
    <t>Cancer Research Manpower</t>
  </si>
  <si>
    <t>Cancer Control</t>
  </si>
  <si>
    <t>The State Flexibility to Stabilize the Market Grant Program</t>
  </si>
  <si>
    <t>Strengthening Public Health Systems and Services through National Partnerships to Improve and Protect the Nation’s Health</t>
  </si>
  <si>
    <t>National Partnerships to promote cancer surveillance standards and support data quality and operations of National Program of Cancer Registries</t>
  </si>
  <si>
    <t>1332 State Innovation Waivers</t>
  </si>
  <si>
    <t>The National Cardiovascular Health Program</t>
  </si>
  <si>
    <t xml:space="preserve">Provision of  Technical Assistance and Training Activities to Assure Comprehensive Cancer Control Outcomes. </t>
  </si>
  <si>
    <t>Networking2Save”:  CDC’s National Network Approach to Preventing and Controlling Tobacco-related Cancers in Special Populations</t>
  </si>
  <si>
    <t xml:space="preserve">ACL Centers for Independent Living </t>
  </si>
  <si>
    <t>ACL National Institute on Disability, Independent Living, and Rehabilitation Research</t>
  </si>
  <si>
    <t>Every Student Succeeds Act/Preschool Development Grants</t>
  </si>
  <si>
    <t>The Innovative Cardiovascular Health Program</t>
  </si>
  <si>
    <t>WELL-INTEGRATED SCREENING AND EVALUATION FOR WOMEN ACROSS THE NATION (WISEWOMAN)</t>
  </si>
  <si>
    <t>State Physical Activity and Nutrition (SPAN</t>
  </si>
  <si>
    <t>Indian Self-Determination</t>
  </si>
  <si>
    <t>Tribal Self-Governance Program: Planning and Negotiation Cooperative Agreement</t>
  </si>
  <si>
    <t>Partner Actions to Improve Oral Health Outcomes</t>
  </si>
  <si>
    <t>CDC Undergraduate Public Health Scholars Program (CUPS): A Public Health Experience to Expose Undergraduates Interested in Minority Health to Public Health and the Public Health Professions</t>
  </si>
  <si>
    <t>HRSA COVID-19 Claims Reimbursement for the Uninsured Program and the COVID-19 Coverage Assistance Fund</t>
  </si>
  <si>
    <t>Strengthening the Technical Advancement &amp; Readiness of Public Health via Health Information Exchange Program</t>
  </si>
  <si>
    <t>Office Of The National Coordinator For Health Information Technology (Onc)</t>
  </si>
  <si>
    <t>ACL Assistive Technology</t>
  </si>
  <si>
    <t>Tobacco Prevention and Control Legal Technical Assistance</t>
  </si>
  <si>
    <t>Assistive Technology Alternative Financing Program</t>
  </si>
  <si>
    <t>Alzheimer’s Disease Program Initiative (ADPI)</t>
  </si>
  <si>
    <t>Title IV-E Kinship Navigator Program</t>
  </si>
  <si>
    <t>Title IV-E Prevention Program</t>
  </si>
  <si>
    <t>Preventing Maternal Deaths: Supporting Maternal Mortality Review Committees</t>
  </si>
  <si>
    <t>Good Health and Wellness in Indian Country</t>
  </si>
  <si>
    <t>National Harm Reduction Technical Assistance and Syringe Services Program (SSP) Monitoring and Evaluation Funding Opportunity</t>
  </si>
  <si>
    <t>Child Care Disaster Relief</t>
  </si>
  <si>
    <t>Congressional Directives</t>
  </si>
  <si>
    <t xml:space="preserve"> Health And Human Services Department Of</t>
  </si>
  <si>
    <t>Health And Human Services</t>
  </si>
  <si>
    <t>Global Tuberculosis:Developing,Evaluating,Implementing Evidence-based and Innovative Approaches to Find, Cure, and Prevent Tuberculosis Globally</t>
  </si>
  <si>
    <t>Community Health Workers for Public Health Response and Resilient</t>
  </si>
  <si>
    <t>Family Violence Prevention and Services/Culturally Specific Domestic Violence and Sexual Violence Services</t>
  </si>
  <si>
    <t>Family Violence Prevention and Services/ Sexual Assault/Rape Crisis Services and Supports</t>
  </si>
  <si>
    <t>Provider Relief Fund and American Rescue Plan (ARP) Rural Distribution</t>
  </si>
  <si>
    <t>Low Income Household Water Assistance Program</t>
  </si>
  <si>
    <t>Grants to support School-Based Health Centers Department of Health and Human Services</t>
  </si>
  <si>
    <t>Family to Family Health Information Centers</t>
  </si>
  <si>
    <t>Public Health Training Centers Program</t>
  </si>
  <si>
    <t>State Planning and Establishment Grants for the Affordable Care Act (ACA)’s Exchanges</t>
  </si>
  <si>
    <t>Grants for Capital Development in Health Centers</t>
  </si>
  <si>
    <t>Grants for New and Expanded Services under the Health Center Program</t>
  </si>
  <si>
    <t>National Forum for State and Territorial Chief Executives</t>
  </si>
  <si>
    <t>Teaching Health Center Graduate Medical Education Payment</t>
  </si>
  <si>
    <t>Affordable Care Act Program for Early Detection of Certain Medical Conditions Related to Environmental Health Hazards</t>
  </si>
  <si>
    <t>National Health Service Corps</t>
  </si>
  <si>
    <t>Transitional Living for Homeless Youth</t>
  </si>
  <si>
    <t>MaryLee Allen Promoting Safe and Stable Families Program</t>
  </si>
  <si>
    <t>Education and Prevention Grants to Reduce Sexual Abuse of Runaway, Homeless and Street Youth</t>
  </si>
  <si>
    <t>Temporary Assistance for Needy Families</t>
  </si>
  <si>
    <t>Payments to Territories – Adults</t>
  </si>
  <si>
    <t>Child Support Enforcement</t>
  </si>
  <si>
    <t>Child Support Enforcement Research</t>
  </si>
  <si>
    <t>Refugee and Entrant Assistance State/Replacement Designee Administered Programs</t>
  </si>
  <si>
    <t>Refugee and Entrant Assistance Voluntary Agency Programs</t>
  </si>
  <si>
    <t>Low-Income Home Energy Assistance</t>
  </si>
  <si>
    <t>Community Services Block Grant</t>
  </si>
  <si>
    <t>Community Services Block Grant Discretionary Awards</t>
  </si>
  <si>
    <t>Child Care and Development Block Grant</t>
  </si>
  <si>
    <t>Refugee and Entrant Assistance Discretionary Grants</t>
  </si>
  <si>
    <t>U.S. Repatriation</t>
  </si>
  <si>
    <t>Improving the Capability of Indian Tribal Governments to Regulate Environmental Quality</t>
  </si>
  <si>
    <t>Refugee and Entrant Assistance Wilson/Fish Program</t>
  </si>
  <si>
    <t>State Court Improvement Program</t>
  </si>
  <si>
    <t>Promote the Survival and Continuing Vitality of Native American Languages</t>
  </si>
  <si>
    <t>Community-Based Child Abuse Prevention Grants</t>
  </si>
  <si>
    <t>Family Violence Prevention and Services/State Domestic Violence Coalitions</t>
  </si>
  <si>
    <t>Family Violence Prevention and Services/Discretionary</t>
  </si>
  <si>
    <t>Tribal Work Grants</t>
  </si>
  <si>
    <t>Welfare Reform Research, Evaluations and National Studies</t>
  </si>
  <si>
    <t>Child Care Mandatory and Matching Funds of the Child Care and Development Fund</t>
  </si>
  <si>
    <t>Grants to States for Access and Visitation Programs</t>
  </si>
  <si>
    <t>Services to Victims of a Severe Form of Trafficking</t>
  </si>
  <si>
    <t>Chafee Education and Training Vouchers Program (ETV)</t>
  </si>
  <si>
    <t>Head Start</t>
  </si>
  <si>
    <t>Adoption and Legal Guardianship Incentive Payments</t>
  </si>
  <si>
    <t>Assistance for Torture Victims</t>
  </si>
  <si>
    <t>Family Connection Grants</t>
  </si>
  <si>
    <t>Native American Programs</t>
  </si>
  <si>
    <t>Voting Access for Individuals with Disabilities-Grants for Protection and Advocacy Systems</t>
  </si>
  <si>
    <t>Basic Center Grant</t>
  </si>
  <si>
    <t>Community Health Access and Rural Transformation (CHART) Model</t>
  </si>
  <si>
    <t>Developmental Disabilities Basic Support and Advocacy Grants</t>
  </si>
  <si>
    <t>Developmental Disabilities Projects of National Significance</t>
  </si>
  <si>
    <t>University Centers for Excellence in Developmental Disabilities Education, Research, and Service</t>
  </si>
  <si>
    <t>Support for Ombudsman and Beneficiary Counseling Programs for States Participating in Financial Alignment Model Demonstrations for Dually Eligible Individuals</t>
  </si>
  <si>
    <t>Basic Health Program (Affordable Care Act)</t>
  </si>
  <si>
    <t>Children's Justice Grants to States</t>
  </si>
  <si>
    <t>Stephanie Tubbs Jones Child Welfare Services Program</t>
  </si>
  <si>
    <t>Social Services Research and Demonstration</t>
  </si>
  <si>
    <t xml:space="preserve">Child Welfare Research Training or Demonstration </t>
  </si>
  <si>
    <t xml:space="preserve">Nutrition and Physical Activity Programs </t>
  </si>
  <si>
    <t xml:space="preserve">Accountable Health Communities </t>
  </si>
  <si>
    <t>Adoption Opportunities</t>
  </si>
  <si>
    <t>Indian Health Service Domestic Violence Prevention Programs</t>
  </si>
  <si>
    <t>Indian Health Service Behavioral Health Programs</t>
  </si>
  <si>
    <t>Foster Care Title IV-E</t>
  </si>
  <si>
    <t>Adoption Assistance</t>
  </si>
  <si>
    <t>Extramural Research Restoration Program:  Hurricanes Fiona and Ian</t>
  </si>
  <si>
    <t>Extramural Research Facilities Restoration Program: Hurricanes Harvey, Maria, and Irma – Construction</t>
  </si>
  <si>
    <t>Extramural Research Restoration Program: Hurricanes Harvey, Maria, and Irma – non-construction</t>
  </si>
  <si>
    <t>Substance Use-Disorder Prevention that Promotes Opioid Recovery and Treatment (SUPPORT) for Patients and Communities Act</t>
  </si>
  <si>
    <t>Emergency Grants to Address Mental and Substance Use Disorders During COVID-19</t>
  </si>
  <si>
    <t>Social Services Block Grant</t>
  </si>
  <si>
    <t>Child Abuse and Neglect State Grants</t>
  </si>
  <si>
    <t>Child Abuse and Neglect Discretionary Activities</t>
  </si>
  <si>
    <t xml:space="preserve">Family Violence Prevention and Services/Domestic Violence Shelter and Supportive Services </t>
  </si>
  <si>
    <t>John H. Chafee Foster Care Program for Successful Transition to Adulthood</t>
  </si>
  <si>
    <t>Unaccompanied Alien Children Program</t>
  </si>
  <si>
    <t>Medical Student Education</t>
  </si>
  <si>
    <t>Engaging State and Local Emergency Management Agencies to Improve Ability to Prepare for and Respond to All - Hazards Events</t>
  </si>
  <si>
    <t>Ending the HIV Epidemic:  A Plan for America — Ryan White HIV/AIDS Program Parts A and B</t>
  </si>
  <si>
    <t>Maternal Opioid Misuse Model</t>
  </si>
  <si>
    <t>Integrating the Healthcare Enterprise FHIR Cooperative Agreement Program</t>
  </si>
  <si>
    <t>Health Equity Data Access Program</t>
  </si>
  <si>
    <t>Certified Community Behavioral Health Clinic Expansion Grants</t>
  </si>
  <si>
    <t>COVID-19 Testing and Mitigation for Rural Health Clinics</t>
  </si>
  <si>
    <t>Elder Justice Act – Adult Protective Services</t>
  </si>
  <si>
    <t>National Center for Research Resources, Recovery Act Construction Support</t>
  </si>
  <si>
    <t>ARRA – Emergency Contingency Fund for Temporary Assistance for Needy Families (TANF) State Program</t>
  </si>
  <si>
    <t xml:space="preserve">Mental and Behavioral Health Education and Training Grants </t>
  </si>
  <si>
    <t xml:space="preserve">Empowering Older Adults and Adults with Disabilities through Chronic Disease Self-Management Education Programs – financed by Prevention and Public Health Funds (PPHF) </t>
  </si>
  <si>
    <t xml:space="preserve">PPHF: Racial and Ethnic Approaches to Community Health Program financed solely by Public Prevention and Health Funds </t>
  </si>
  <si>
    <t>Elder Abuse Prevention Interventions Program</t>
  </si>
  <si>
    <t>Evidence-Based Falls Prevention Programs Financed Solely by Prevention and Public Health Funds (PPHF)</t>
  </si>
  <si>
    <t xml:space="preserve">A Comprehensive Approach to Good Health and Wellness in Indian County – financed solely by Prevention and Public Health </t>
  </si>
  <si>
    <t>Alzheimer’s Disease Initiative: Specialized Supportive Services Project (ADI-SSS) thru Prevention and Public Health Funds (PPHF)</t>
  </si>
  <si>
    <t>Children's Health Insurance Program</t>
  </si>
  <si>
    <t>Medicare Prescription Drug Coverage</t>
  </si>
  <si>
    <t>Tribal Public Health Capacity Building and Quality Improvement Umbrella Cooperative Agreement</t>
  </si>
  <si>
    <t>Medicare Hospital Insurance</t>
  </si>
  <si>
    <t>Medicare Supplementary Medical Insurance</t>
  </si>
  <si>
    <t>State Medicaid Fraud Control Units</t>
  </si>
  <si>
    <t>State Survey and Certification of Health Care Providers and Suppliers (Title XVIII) Medicare</t>
  </si>
  <si>
    <t>Medical Assistance Program</t>
  </si>
  <si>
    <t>Centers for Medicare and Medicaid Services (CMS) Research, Demonstrations and Evaluations</t>
  </si>
  <si>
    <t>Title V Sexual Risk Avoidance Education Program (Discretionary Grants)</t>
  </si>
  <si>
    <t>Opioid STR</t>
  </si>
  <si>
    <t xml:space="preserve">Money Follows the Person Rebalancing Demonstration </t>
  </si>
  <si>
    <t>State Survey Certification of Health Care Providers and Suppliers (Title XIX) Medicaid</t>
  </si>
  <si>
    <t>CARA Act – Comprehensive Addiction and Recovery Act of 2016</t>
  </si>
  <si>
    <t>Organized Approaches to Increase Colorectal Cancer Screening</t>
  </si>
  <si>
    <t>Ebola Healthcare Preparedness and Response for Select Cities with Enhanced Airport Entrance Screenings from Affected Countries in West Africa</t>
  </si>
  <si>
    <t xml:space="preserve">National Organizations for Chronic Disease Prevention and Health Promotion	</t>
  </si>
  <si>
    <t xml:space="preserve">Paul Coverdell National Acute Stroke Program National Center for Chronic Disease Prevention and Health Promotion </t>
  </si>
  <si>
    <t>Preventing Heart Attacks and Strokes in High Need Areas</t>
  </si>
  <si>
    <t>Hospital Preparedness Program (HPP) Ebola Preparedness and Response Activities</t>
  </si>
  <si>
    <t>Health Careers Opportunity Program (HCOP)</t>
  </si>
  <si>
    <t>Public Health Response, Forecasting, and Analytic Capacities Related to Disease Outbreaks, Epidemics, and Pandemics</t>
  </si>
  <si>
    <t>National Ebola Training and Education Center (NETEC)</t>
  </si>
  <si>
    <t>Closing the Gap Between Standards Development and Implementation</t>
  </si>
  <si>
    <t>Section 223 Demonstration Programs to Improve Community Mental Health Services</t>
  </si>
  <si>
    <t>Standards Development Organization Collaboration to Enhance Standards Alignment, Testing, and Measurement</t>
  </si>
  <si>
    <t>Promoting the Cancer Surveillance Workforce, Education and Data Use</t>
  </si>
  <si>
    <t>Supporting and Maintaining a Surveillance System for Chronic Kidney Disease (CKD) in the United States</t>
  </si>
  <si>
    <t>Capacity Building Assistance (CBA) for High-Impact HIV Prevention</t>
  </si>
  <si>
    <t>Planning Grant for Healthcare and Public Health Sector Cybersecurity Information Sharing</t>
  </si>
  <si>
    <t>Cardiovascular Diseases Research</t>
  </si>
  <si>
    <t>Lung Diseases Research</t>
  </si>
  <si>
    <t>Blood Diseases and Resources Research</t>
  </si>
  <si>
    <t>Translation and Implementation Science Research for Heart, Lung, Blood Diseases, and Sleep Disorders</t>
  </si>
  <si>
    <t>ACL Assistive Technology State Grants for Protection and Advocacy</t>
  </si>
  <si>
    <t>ACL Centers for Independent Living, Recovery Act</t>
  </si>
  <si>
    <t>Promoting Population Health through Increased Capacity in Alcohol Epidemiology</t>
  </si>
  <si>
    <t>Arthritis, Musculoskeletal and Skin Diseases Research</t>
  </si>
  <si>
    <t>Diabetes, Digestive, and Kidney Diseases Extramural Research</t>
  </si>
  <si>
    <t>Improving Epilepsy Programs, Services, and Outcomes through National Partnerships</t>
  </si>
  <si>
    <t>Tracking Electronic Health Record Adoption and Capturing Related Insights in U.S. Hospitals</t>
  </si>
  <si>
    <t>Extramural Research Programs in the Neurosciences and Neurological Disorders</t>
  </si>
  <si>
    <t>Allergy and Infectious Diseases Research</t>
  </si>
  <si>
    <t xml:space="preserve">National Collaboration to Support Health, Wellness and Academic Success of School-Age Children  </t>
  </si>
  <si>
    <t>Biomedical Research and Research Training</t>
  </si>
  <si>
    <t>Emerging Infections Sentinel Networks</t>
  </si>
  <si>
    <t>Child Health and Human Development Extramural Research</t>
  </si>
  <si>
    <t>Aging Research</t>
  </si>
  <si>
    <t>Vision Research</t>
  </si>
  <si>
    <t>Maternal, Infant and Early Childhood Home Visiting Grant</t>
  </si>
  <si>
    <t>Tribal Maternal, Infant, and Early Childhood Home Visiting</t>
  </si>
  <si>
    <t>State Grants for Protection and Advocacy Services</t>
  </si>
  <si>
    <t>Strengthening the Public Health System in US-affiliated Pacific Islands</t>
  </si>
  <si>
    <t>Antimicrobial Resistance Surveillance in Retail Food Specimens</t>
  </si>
  <si>
    <t>Autism Collaboration, Accountability, Research, Education, and Support</t>
  </si>
  <si>
    <t>Enhance the Ability of Emergency Medical Services (EMS) to transport patients with highly infectious  diseases (HID)</t>
  </si>
  <si>
    <t>Medical Library Assistance</t>
  </si>
  <si>
    <t>The Reduction of Issuer Burden Through Technology Grant Program and The Health Insurance Enforcement and Consumer Protections Grant Program</t>
  </si>
  <si>
    <t>High Impact Pilot Awards</t>
  </si>
  <si>
    <t>Standards Exploration Award</t>
  </si>
  <si>
    <t>Primary Care Training and Enhancement</t>
  </si>
  <si>
    <t>National Bioterrorism Hospital Preparedness Program</t>
  </si>
  <si>
    <t>Health Care and Public Health (HPH) Sector Information Sharing and Analysis Organization (ISAO)</t>
  </si>
  <si>
    <t>Cancer Prevention and Control Programs for State, Territorial and Tribal Organizations</t>
  </si>
  <si>
    <t>Minority HIV/AIDS Fund (MHAF)</t>
  </si>
  <si>
    <t>Nurse Corps Loan Repayment Program</t>
  </si>
  <si>
    <t>Rural Health Care Services Outreach, Rural Health Network Development and Small Health Care Provider Quality Improvement</t>
  </si>
  <si>
    <t>Grants to States for Operation of State Offices of Rural Health</t>
  </si>
  <si>
    <t>HIV Emergency Relief Project Grants</t>
  </si>
  <si>
    <t>HIV Care Formula Grants</t>
  </si>
  <si>
    <t>Grants to Provide Outpatient Early Intervention Services with Respect to HIV Disease</t>
  </si>
  <si>
    <t>Disadvantaged Health Professions Faculty Loan Repayment Program (FLRP)</t>
  </si>
  <si>
    <t>Ryan White HIV/AIDS Dental Reimbursement and Community Based Dental Partnership Grants</t>
  </si>
  <si>
    <t>Scholarships for Health Professions Students from Disadvantaged Backgrounds</t>
  </si>
  <si>
    <t>Healthy Start Initiative</t>
  </si>
  <si>
    <t>Special Projects of National Significance</t>
  </si>
  <si>
    <t>Native Hawaiian Health Care Systems</t>
  </si>
  <si>
    <t>Demonstration Projects for Indian Health</t>
  </si>
  <si>
    <t>National Institutes of Health Acquired Immunodeficiency Syndrome Research Loan Repayment Program</t>
  </si>
  <si>
    <t>HIV Prevention Activities Non-Governmental Organization Based</t>
  </si>
  <si>
    <t>HIV Prevention Activities Health Department Based</t>
  </si>
  <si>
    <t>HIV Demonstration, Research, Public and Professional Education Projects</t>
  </si>
  <si>
    <t>Epidemiologic Research Studies of Acquired Immunodeficiency Syndrome (AIDS) and Human Immunodeficiency Virus (HIV) Infection in Selected Population Groups</t>
  </si>
  <si>
    <t>Human Immunodeficiency Virus (HIV)/Acquired Immunodeficiency Virus Syndrome (AIDS) Surveillance</t>
  </si>
  <si>
    <t>Assistance Programs for Chronic Disease Prevention and Control</t>
  </si>
  <si>
    <t>Cooperative Agreements to Support State-Based Safe Motherhood and Infant Health Initiative Programs</t>
  </si>
  <si>
    <t>Tuberculosis Demonstration, Research, Public and Professional Education</t>
  </si>
  <si>
    <t>Block Grants for Community Mental Health Services</t>
  </si>
  <si>
    <t>Block Grants for Prevention and Treatment of Substance Abuse</t>
  </si>
  <si>
    <t>Coal Miners Respiratory Impairment Treatment Clinics and Services</t>
  </si>
  <si>
    <t>Centers for Disease Control and Prevention Collaboration with Academia to Strengthen Public Health</t>
  </si>
  <si>
    <t>States Advancing All-Payer Health Equity Approaches and Development (AHEAD) Model</t>
  </si>
  <si>
    <t xml:space="preserve">PPHF Geriatric Education Centers </t>
  </si>
  <si>
    <t>Health Professions Recruitment Program for Indians</t>
  </si>
  <si>
    <t>Health Professions Preparatory Scholarship Program for Indians</t>
  </si>
  <si>
    <t>Health Professions Scholarship Program</t>
  </si>
  <si>
    <t>Family Planning Service Delivery Improvement Research Grants</t>
  </si>
  <si>
    <t>Primary Care Medicine and Dentistry Clinician Educator Career Development Awards</t>
  </si>
  <si>
    <t>Sexually Transmitted Diseases (STD) Prevention and Control Grants</t>
  </si>
  <si>
    <t>Sexually Transmitted Diseases (STD) Provider Education Grants</t>
  </si>
  <si>
    <t>Increasing Public Awareness and Provider Education about Primary Immunodeficiency Disease</t>
  </si>
  <si>
    <t>Improving Student Health and Academic Achievement through Nutrition, Physical Activity and the Management of Chronic Conditions in Schools</t>
  </si>
  <si>
    <t>Mental Health Disaster Assistance and Emergency Mental Health</t>
  </si>
  <si>
    <t>Market Transparency Project for Health IT Interoperability Services Cooperative Agreement Program</t>
  </si>
  <si>
    <t>Cooperative Agreements for Diabetes Control Programs</t>
  </si>
  <si>
    <t>International Research and Research Training</t>
  </si>
  <si>
    <t>National Health Promotion</t>
  </si>
  <si>
    <t>Office Of Disease Prevention And Health Promotion</t>
  </si>
  <si>
    <t>Preventive Health and Health Services Block Grant</t>
  </si>
  <si>
    <t>Maternal and Child Health Services Block Grant to the States</t>
  </si>
  <si>
    <t>Assisted Outpatient Treatment</t>
  </si>
  <si>
    <t>Autism and Other Developmental Disabilities, Surveillance, Research, and Prevention</t>
  </si>
  <si>
    <t>AmeriCorps Seniors Retired and Senior Volunteer Program (RSVP) 94.002</t>
  </si>
  <si>
    <t xml:space="preserve"> Corporation For National And Community Service</t>
  </si>
  <si>
    <t>Corporation For National And Community Service</t>
  </si>
  <si>
    <t>AmeriCorps State Commissions Support Grant</t>
  </si>
  <si>
    <t>AmeriCorps State and National 94.006</t>
  </si>
  <si>
    <t>AmeriCorps Commission Investment Fund 94.008</t>
  </si>
  <si>
    <t>AmeriCorps Seniors Foster Grandparent Program (FGP) 94.011</t>
  </si>
  <si>
    <t>AmeriCorps September 11th National Day of Service and Remembrance Grants 94.012</t>
  </si>
  <si>
    <t>AmeriCorps Volunteers In Service to America 94.013</t>
  </si>
  <si>
    <t>AmeriCorps Martin Luther King Jr. Day of Service Grants 94.014</t>
  </si>
  <si>
    <t>AmeriCorps Seniors Senior Companion Program (SCP) 94.016</t>
  </si>
  <si>
    <t>AmeriCorps Seniors Senior Demonstration Program (FGP) 94.017</t>
  </si>
  <si>
    <t>AmeriCorps CNCS Disaster Response Cooperative Agreement 94.020</t>
  </si>
  <si>
    <t>AmeriCorps Volunteer Generation Fund 94.021</t>
  </si>
  <si>
    <t>AmeriCorps National Service and Civic Engagement Research Competition 94.026</t>
  </si>
  <si>
    <t>AmeriCorps VISTA Recruitment Support</t>
  </si>
  <si>
    <t>High Intensity Drug Trafficking Areas Program</t>
  </si>
  <si>
    <t xml:space="preserve"> Executive Office Of The President</t>
  </si>
  <si>
    <t>Executive Office Of The President</t>
  </si>
  <si>
    <t>DFC NATIONAL COMMUNITY ANTIDRUG COALITION INSTITUTE</t>
  </si>
  <si>
    <t>Anti-Doping Activities</t>
  </si>
  <si>
    <t>Drug Court Training and Technical Assistance</t>
  </si>
  <si>
    <t>Model Acts Program</t>
  </si>
  <si>
    <t>Research and Data Analysis</t>
  </si>
  <si>
    <t>Drug-Free Communities Support Program - National Youth Leadership Initiative</t>
  </si>
  <si>
    <t>Social Security Disability Insurance</t>
  </si>
  <si>
    <t xml:space="preserve"> Social Security Administration</t>
  </si>
  <si>
    <t>Social Security Administration</t>
  </si>
  <si>
    <t>Social Security Retirement Insurance</t>
  </si>
  <si>
    <t>Social Security Survivors Insurance</t>
  </si>
  <si>
    <t>Supplemental Security Income</t>
  </si>
  <si>
    <t>Social Security Research and Demonstration</t>
  </si>
  <si>
    <t xml:space="preserve">Social Security - Work Incentives Planning and Assistance Program </t>
  </si>
  <si>
    <t>Social Security State Grants for Work Incentives Assistance to Disabled Beneficiaries</t>
  </si>
  <si>
    <t>Special Benefits for Certain World War II Veterans</t>
  </si>
  <si>
    <t>State and Local Homeland Security National Training Program</t>
  </si>
  <si>
    <t xml:space="preserve"> Department Of Homeland Security</t>
  </si>
  <si>
    <t>Federal Emergency Management Agency</t>
  </si>
  <si>
    <t>Homeland Security Preparedness Technical Assistance Program</t>
  </si>
  <si>
    <t>Non-Profit Security Program</t>
  </si>
  <si>
    <t>FY 2022 Operation Allies Welcome Airport Assistance Grant</t>
  </si>
  <si>
    <t>U.S. Citizenship And Immigration Services</t>
  </si>
  <si>
    <t>Citizenship Education and Training</t>
  </si>
  <si>
    <t>Boating Safety Financial Assistance</t>
  </si>
  <si>
    <t>U.S. Coast Guard</t>
  </si>
  <si>
    <t>National Fire Academy Training Assistance</t>
  </si>
  <si>
    <t>Flood Insurance</t>
  </si>
  <si>
    <t>Community Assistance Program State Support Services Element (CAP-SSSE)</t>
  </si>
  <si>
    <t>Emergency Food and Shelter National Board Program</t>
  </si>
  <si>
    <t>National Urban Search and Rescue (US&amp;R) Response System</t>
  </si>
  <si>
    <t>Emergency Management Institute Training Assistance</t>
  </si>
  <si>
    <t>Emergency Management Institute (EMI) Independent Study Program</t>
  </si>
  <si>
    <t>Emergency Management Institute (EMI) Resident Educational Program</t>
  </si>
  <si>
    <t>Flood Mitigation Assistance</t>
  </si>
  <si>
    <t>Community Disaster Loans</t>
  </si>
  <si>
    <t>Crisis Counseling</t>
  </si>
  <si>
    <t>Disaster Legal Services</t>
  </si>
  <si>
    <t>Disaster Unemployment Assistance</t>
  </si>
  <si>
    <t>Disaster Grants - Public Assistance (Presidentially Declared Disasters)</t>
  </si>
  <si>
    <t>Hazard Mitigation Grant</t>
  </si>
  <si>
    <t>Chemical Stockpile Emergency Preparedness Program</t>
  </si>
  <si>
    <t>National Dam Safety Program</t>
  </si>
  <si>
    <t>Emergency Management Performance Grants</t>
  </si>
  <si>
    <t>State Fire Training Systems Grants</t>
  </si>
  <si>
    <t>Assistance to Firefighters Grant</t>
  </si>
  <si>
    <t>Cooperating Technical Partners</t>
  </si>
  <si>
    <t>Fire Management Assistance Grant</t>
  </si>
  <si>
    <t>BRIC: Building Resilient Infrastructure and Communities</t>
  </si>
  <si>
    <t>Federal Disaster Assistance to Individuals and Households in Presidential Declared Disaster Areas</t>
  </si>
  <si>
    <t>Presidential Declared Disaster Assistance to Individuals and Households - Other Needs</t>
  </si>
  <si>
    <t>Emergency Operations Center</t>
  </si>
  <si>
    <t>Interoperable Emergency Communications</t>
  </si>
  <si>
    <t xml:space="preserve">Port Security Grant Program </t>
  </si>
  <si>
    <t>Intercity Bus Security Grants</t>
  </si>
  <si>
    <t>Centers for Homeland Security</t>
  </si>
  <si>
    <t>Science And Technology</t>
  </si>
  <si>
    <t>Scientific Leadership Awards</t>
  </si>
  <si>
    <t>Homeland Security Grant Program</t>
  </si>
  <si>
    <t>Rail and Transit Security Grant Program</t>
  </si>
  <si>
    <t>CyberTipline</t>
  </si>
  <si>
    <t>U.S. Immigration And Customs Enforcement</t>
  </si>
  <si>
    <t>Homeland Security Research, Development, Testing, Evaluation and Demonstration of Technologies Related to Countering Weapons of Mass Destruction</t>
  </si>
  <si>
    <t>Countering Weapons Of Mass Destruction</t>
  </si>
  <si>
    <t>Earthquake State Assistance</t>
  </si>
  <si>
    <t>Staffing for Adequate Fire and Emergency Response (SAFER)</t>
  </si>
  <si>
    <t>Disaster Assistance Projects</t>
  </si>
  <si>
    <t>Driver's License Security Grant Program</t>
  </si>
  <si>
    <t>Homeland Security Biowatch Program</t>
  </si>
  <si>
    <t>Repetitive Flood Claims</t>
  </si>
  <si>
    <t>Case Management Pilot Program</t>
  </si>
  <si>
    <t xml:space="preserve"> Homeland Security Department Of</t>
  </si>
  <si>
    <t>Homeland Security</t>
  </si>
  <si>
    <t>Securing the Cities Program</t>
  </si>
  <si>
    <t>National Incident Management System (NIMS)</t>
  </si>
  <si>
    <t xml:space="preserve">Homeland Security, Research, Testing, Evaluation, and Demonstration of Technologies </t>
  </si>
  <si>
    <t>Severe Repetitive Loss Program</t>
  </si>
  <si>
    <t>Regional Catastrophic Preparedness Grant Program (RCPGP)</t>
  </si>
  <si>
    <t>Rural Emergency Medical Communications Demonstration Project</t>
  </si>
  <si>
    <t>Cybersecurity And Infrastructure Security Agency</t>
  </si>
  <si>
    <t>State, Local, Tribal and Territorial Security Operations Center/Information Sharing and Analysis Center</t>
  </si>
  <si>
    <t>Cybersecurity Education and Training</t>
  </si>
  <si>
    <t>CISA Cyber Security Awareness Campaign</t>
  </si>
  <si>
    <t>National Nuclear Forensics Expertise Development Program</t>
  </si>
  <si>
    <t>Emergency Management Baseline Assessments Grant (EMBAG)</t>
  </si>
  <si>
    <t>Financial Assistance for Targeted Violence and Terrorism Prevention</t>
  </si>
  <si>
    <t xml:space="preserve">Preparing for Emerging Threats and Hazards  </t>
  </si>
  <si>
    <t>Presidential Residence Protection Security Grant</t>
  </si>
  <si>
    <t>State and Local Cybersecurity Grant Program Tribal Cybersecurity Grant Program</t>
  </si>
  <si>
    <t>Next Generation Warning System Grant Program</t>
  </si>
  <si>
    <t>Safeguarding Tomorrow Revolving Loan Fund Program</t>
  </si>
  <si>
    <t>National Coast Guard Museum Construction</t>
  </si>
  <si>
    <t>Shelter and Services Program</t>
  </si>
  <si>
    <t>National Computer Forensics Institute Facility Expansion Grant Program</t>
  </si>
  <si>
    <t>U.S. Secret Service</t>
  </si>
  <si>
    <t>USAID Foreign Assistance for Programs Overseas</t>
  </si>
  <si>
    <t xml:space="preserve"> Agency For International Development</t>
  </si>
  <si>
    <t>Agency For International Development</t>
  </si>
  <si>
    <t>Cooperative Development Program (CDP)</t>
  </si>
  <si>
    <t>Ocean Freight Reimbursement Program (OFR)</t>
  </si>
  <si>
    <t>Non-Governmental Organization Strengthening (NGO)</t>
  </si>
  <si>
    <t>Institutional Capacity Building (ICB)</t>
  </si>
  <si>
    <t>Foreign Assistance to American Schools and Hospitals Abroad (ASHA)</t>
  </si>
  <si>
    <t>Food for Peace Development Assistance Program (DAP)</t>
  </si>
  <si>
    <t>Food for Peace Emergency Program (EP)</t>
  </si>
  <si>
    <t xml:space="preserve">John Ogonowski Farmer-to-Farmer Program </t>
  </si>
  <si>
    <t>Denton Program</t>
  </si>
  <si>
    <t>Global Development Alliance</t>
  </si>
  <si>
    <t>USAID Development Partnerships for University Cooperation and Development</t>
  </si>
  <si>
    <t>Unknown</t>
  </si>
  <si>
    <t>Agency for International Development</t>
  </si>
  <si>
    <t>State Justice Institute</t>
  </si>
  <si>
    <t>Error in 
Year-End Entries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</si>
</sst>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0"/>
    <numFmt numFmtId="165" formatCode="m/d/yy;@"/>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Unicode MS"/>
      <family val="2"/>
    </font>
    <font>
      <u/>
      <sz val="10"/>
      <color theme="10"/>
      <name val="Arial"/>
      <family val="2"/>
    </font>
    <font>
      <b/>
      <sz val="9"/>
      <color theme="1"/>
      <name val="Calibri"/>
      <family val="2"/>
      <scheme val="minor"/>
    </font>
    <font>
      <sz val="9"/>
      <color theme="1"/>
      <name val="Calibri"/>
      <family val="2"/>
      <scheme val="minor"/>
    </font>
    <font>
      <u/>
      <sz val="9"/>
      <color theme="1"/>
      <name val="Calibri"/>
      <family val="2"/>
      <scheme val="minor"/>
    </font>
    <font>
      <b/>
      <sz val="10"/>
      <name val="Arial Unicode MS"/>
      <family val="2"/>
    </font>
    <font>
      <b/>
      <sz val="11"/>
      <color rgb="FF3C3C3C"/>
      <name val="Calibri"/>
      <family val="2"/>
      <scheme val="minor"/>
    </font>
    <font>
      <b/>
      <sz val="14"/>
      <color theme="1"/>
      <name val="Calibri"/>
      <family val="2"/>
      <scheme val="minor"/>
    </font>
    <font>
      <sz val="11"/>
      <color indexed="8"/>
      <name val="Calibri"/>
      <family val="2"/>
      <scheme val="minor"/>
    </font>
    <font>
      <b/>
      <sz val="10"/>
      <color indexed="0"/>
      <name val="Arial"/>
      <family val="2"/>
    </font>
    <font>
      <b/>
      <sz val="11"/>
      <color rgb="FFFF0000"/>
      <name val="Calibri"/>
      <family val="2"/>
      <scheme val="minor"/>
    </font>
    <font>
      <b/>
      <sz val="9"/>
      <color rgb="FFFF0000"/>
      <name val="Calibri"/>
      <family val="2"/>
      <scheme val="minor"/>
    </font>
    <font>
      <sz val="9"/>
      <color indexed="81"/>
      <name val="Tahoma"/>
      <family val="2"/>
    </font>
    <font>
      <b/>
      <sz val="9"/>
      <color indexed="81"/>
      <name val="Tahoma"/>
      <family val="2"/>
    </font>
    <font>
      <b/>
      <sz val="11"/>
      <color indexed="8"/>
      <name val="Calibri"/>
      <family val="2"/>
      <scheme val="minor"/>
    </font>
    <font>
      <b/>
      <u/>
      <sz val="11"/>
      <color theme="1"/>
      <name val="Calibri"/>
      <family val="2"/>
      <scheme val="minor"/>
    </font>
    <font>
      <sz val="11"/>
      <color rgb="FF0070C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8C8C8"/>
      </patternFill>
    </fill>
    <fill>
      <patternFill patternType="solid">
        <fgColor theme="4" tint="0.79998168889431442"/>
        <bgColor indexed="64"/>
      </patternFill>
    </fill>
    <fill>
      <patternFill patternType="solid">
        <fgColor theme="0" tint="-0.249977111117893"/>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double">
        <color auto="1"/>
      </left>
      <right style="double">
        <color auto="1"/>
      </right>
      <top/>
      <bottom style="double">
        <color auto="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5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3" fontId="24" fillId="0" borderId="0" applyFont="0" applyFill="0" applyBorder="0" applyAlignment="0" applyProtection="0"/>
    <xf numFmtId="43" fontId="24" fillId="0" borderId="0" applyFont="0" applyFill="0" applyBorder="0" applyAlignment="0" applyProtection="0"/>
    <xf numFmtId="0" fontId="18" fillId="0" borderId="0"/>
    <xf numFmtId="0" fontId="19" fillId="0" borderId="0"/>
    <xf numFmtId="43" fontId="18" fillId="0" borderId="0" applyFont="0" applyFill="0" applyBorder="0" applyAlignment="0" applyProtection="0"/>
    <xf numFmtId="0" fontId="20" fillId="0" borderId="0" applyNumberFormat="0" applyFill="0" applyBorder="0" applyAlignment="0" applyProtection="0">
      <alignment vertical="top"/>
      <protection locked="0"/>
    </xf>
    <xf numFmtId="0" fontId="1" fillId="8" borderId="8" applyNumberFormat="0" applyFont="0" applyAlignment="0" applyProtection="0"/>
    <xf numFmtId="43" fontId="1" fillId="0" borderId="0" applyFont="0" applyFill="0" applyBorder="0" applyAlignment="0" applyProtection="0"/>
    <xf numFmtId="0" fontId="27" fillId="0" borderId="0"/>
  </cellStyleXfs>
  <cellXfs count="81">
    <xf numFmtId="0" fontId="0" fillId="0" borderId="0" xfId="0"/>
    <xf numFmtId="14" fontId="0" fillId="0" borderId="0" xfId="0" applyNumberFormat="1"/>
    <xf numFmtId="0" fontId="22" fillId="0" borderId="0" xfId="0" applyFont="1"/>
    <xf numFmtId="49" fontId="22" fillId="0" borderId="0" xfId="0" applyNumberFormat="1" applyFont="1" applyAlignment="1">
      <alignment horizontal="center"/>
    </xf>
    <xf numFmtId="43" fontId="22" fillId="0" borderId="0" xfId="0" applyNumberFormat="1" applyFont="1"/>
    <xf numFmtId="0" fontId="0" fillId="0" borderId="0" xfId="0" applyAlignment="1">
      <alignment horizontal="left"/>
    </xf>
    <xf numFmtId="43" fontId="22" fillId="0" borderId="0" xfId="50" applyFont="1" applyBorder="1" applyAlignment="1">
      <alignment horizontal="center"/>
    </xf>
    <xf numFmtId="43" fontId="21" fillId="0" borderId="0" xfId="50" applyFont="1" applyFill="1"/>
    <xf numFmtId="49" fontId="22" fillId="0" borderId="0" xfId="0" applyNumberFormat="1" applyFont="1"/>
    <xf numFmtId="43" fontId="21" fillId="0" borderId="0" xfId="0" applyNumberFormat="1" applyFont="1"/>
    <xf numFmtId="43" fontId="21" fillId="0" borderId="0" xfId="50" applyFont="1" applyBorder="1" applyAlignment="1">
      <alignment horizontal="center"/>
    </xf>
    <xf numFmtId="49" fontId="21" fillId="0" borderId="0" xfId="0" applyNumberFormat="1" applyFont="1" applyAlignment="1">
      <alignment horizontal="center"/>
    </xf>
    <xf numFmtId="49" fontId="22" fillId="0" borderId="0" xfId="0" quotePrefix="1" applyNumberFormat="1" applyFont="1" applyAlignment="1">
      <alignment horizontal="center"/>
    </xf>
    <xf numFmtId="49" fontId="23" fillId="0" borderId="0" xfId="0" applyNumberFormat="1" applyFont="1" applyAlignment="1">
      <alignment horizontal="center"/>
    </xf>
    <xf numFmtId="0" fontId="16" fillId="0" borderId="0" xfId="0" applyFont="1"/>
    <xf numFmtId="43" fontId="0" fillId="0" borderId="0" xfId="0" applyNumberFormat="1"/>
    <xf numFmtId="0" fontId="21" fillId="0" borderId="0" xfId="0" applyFont="1"/>
    <xf numFmtId="0" fontId="25" fillId="0" borderId="0" xfId="0" applyFont="1" applyAlignment="1">
      <alignment horizontal="left" vertical="center"/>
    </xf>
    <xf numFmtId="0" fontId="26" fillId="0" borderId="0" xfId="0" applyFont="1" applyAlignment="1">
      <alignment horizontal="center"/>
    </xf>
    <xf numFmtId="1" fontId="0" fillId="0" borderId="0" xfId="0" applyNumberFormat="1"/>
    <xf numFmtId="44" fontId="0" fillId="0" borderId="0" xfId="0" applyNumberFormat="1"/>
    <xf numFmtId="0" fontId="27" fillId="0" borderId="0" xfId="51"/>
    <xf numFmtId="49" fontId="21" fillId="0" borderId="0" xfId="0" applyNumberFormat="1" applyFont="1" applyAlignment="1">
      <alignment horizontal="center" wrapText="1"/>
    </xf>
    <xf numFmtId="49" fontId="22" fillId="0" borderId="0" xfId="0" applyNumberFormat="1" applyFont="1" applyAlignment="1">
      <alignment horizontal="center" wrapText="1"/>
    </xf>
    <xf numFmtId="49" fontId="22" fillId="0" borderId="0" xfId="0" applyNumberFormat="1" applyFont="1" applyAlignment="1">
      <alignment wrapText="1"/>
    </xf>
    <xf numFmtId="43" fontId="0" fillId="0" borderId="0" xfId="50" applyFont="1"/>
    <xf numFmtId="0" fontId="0" fillId="0" borderId="0" xfId="0" pivotButton="1"/>
    <xf numFmtId="1" fontId="27" fillId="0" borderId="0" xfId="51" applyNumberFormat="1"/>
    <xf numFmtId="14" fontId="27" fillId="0" borderId="0" xfId="51" applyNumberFormat="1"/>
    <xf numFmtId="0" fontId="28" fillId="33" borderId="11" xfId="51" applyFont="1" applyFill="1" applyBorder="1"/>
    <xf numFmtId="43" fontId="27" fillId="0" borderId="0" xfId="50" applyFont="1"/>
    <xf numFmtId="43" fontId="28" fillId="33" borderId="11" xfId="50" applyFont="1" applyFill="1" applyBorder="1"/>
    <xf numFmtId="0" fontId="16" fillId="0" borderId="0" xfId="0" applyFont="1" applyAlignment="1">
      <alignment horizontal="center"/>
    </xf>
    <xf numFmtId="0" fontId="29" fillId="0" borderId="0" xfId="0" applyFont="1" applyAlignment="1">
      <alignment horizontal="center"/>
    </xf>
    <xf numFmtId="49" fontId="30" fillId="0" borderId="0" xfId="0" applyNumberFormat="1" applyFont="1" applyAlignment="1">
      <alignment horizontal="center"/>
    </xf>
    <xf numFmtId="0" fontId="16" fillId="0" borderId="0" xfId="0" applyFont="1" applyAlignment="1">
      <alignment horizontal="center" wrapText="1"/>
    </xf>
    <xf numFmtId="0" fontId="16" fillId="0" borderId="0" xfId="0" applyFont="1" applyAlignment="1">
      <alignment horizontal="right"/>
    </xf>
    <xf numFmtId="0" fontId="0" fillId="0" borderId="0" xfId="0" applyNumberFormat="1"/>
    <xf numFmtId="0" fontId="27" fillId="0" borderId="0" xfId="51" applyFill="1"/>
    <xf numFmtId="14" fontId="27" fillId="0" borderId="0" xfId="51" applyNumberFormat="1" applyFill="1"/>
    <xf numFmtId="1" fontId="27" fillId="0" borderId="0" xfId="51" applyNumberFormat="1" applyFill="1"/>
    <xf numFmtId="0" fontId="0" fillId="0" borderId="0" xfId="0" applyFill="1"/>
    <xf numFmtId="0" fontId="0" fillId="0" borderId="0" xfId="0" applyAlignment="1">
      <alignment wrapText="1"/>
    </xf>
    <xf numFmtId="0" fontId="33" fillId="0" borderId="0" xfId="51" applyFont="1"/>
    <xf numFmtId="0" fontId="0" fillId="0" borderId="0" xfId="0" applyAlignment="1"/>
    <xf numFmtId="0" fontId="21" fillId="0" borderId="0" xfId="0" applyFont="1" applyAlignment="1">
      <alignment horizontal="center"/>
    </xf>
    <xf numFmtId="0" fontId="34" fillId="0" borderId="0" xfId="0" applyFont="1" applyProtection="1">
      <protection locked="0"/>
    </xf>
    <xf numFmtId="0" fontId="0" fillId="0" borderId="0" xfId="0" applyProtection="1">
      <protection locked="0"/>
    </xf>
    <xf numFmtId="49" fontId="0" fillId="0" borderId="0" xfId="0" applyNumberFormat="1" applyProtection="1">
      <protection locked="0"/>
    </xf>
    <xf numFmtId="0" fontId="16" fillId="0" borderId="0" xfId="0" applyFont="1" applyAlignment="1" applyProtection="1">
      <alignment horizontal="center"/>
      <protection locked="0"/>
    </xf>
    <xf numFmtId="0" fontId="16" fillId="35" borderId="12" xfId="0" applyFont="1" applyFill="1" applyBorder="1" applyAlignment="1" applyProtection="1">
      <alignment horizontal="center"/>
      <protection locked="0"/>
    </xf>
    <xf numFmtId="0" fontId="16" fillId="35" borderId="13" xfId="0" applyFont="1" applyFill="1" applyBorder="1" applyAlignment="1" applyProtection="1">
      <alignment horizontal="center"/>
      <protection locked="0"/>
    </xf>
    <xf numFmtId="0" fontId="16" fillId="35" borderId="14" xfId="0" applyFont="1" applyFill="1" applyBorder="1" applyAlignment="1" applyProtection="1">
      <alignment horizontal="center"/>
      <protection locked="0"/>
    </xf>
    <xf numFmtId="49" fontId="16" fillId="35" borderId="12" xfId="0" applyNumberFormat="1" applyFont="1" applyFill="1" applyBorder="1" applyAlignment="1" applyProtection="1">
      <alignment horizontal="center"/>
      <protection locked="0"/>
    </xf>
    <xf numFmtId="49" fontId="0" fillId="0" borderId="15" xfId="0" applyNumberFormat="1" applyBorder="1"/>
    <xf numFmtId="0" fontId="0" fillId="0" borderId="16" xfId="0" applyBorder="1"/>
    <xf numFmtId="0" fontId="0" fillId="0" borderId="17" xfId="0" applyBorder="1"/>
    <xf numFmtId="0" fontId="16" fillId="35" borderId="16" xfId="0" applyFont="1" applyFill="1" applyBorder="1" applyAlignment="1" applyProtection="1">
      <alignment horizontal="center"/>
      <protection locked="0"/>
    </xf>
    <xf numFmtId="0" fontId="0" fillId="0" borderId="16" xfId="0" applyBorder="1" applyProtection="1">
      <protection locked="0"/>
    </xf>
    <xf numFmtId="49" fontId="0" fillId="0" borderId="18" xfId="0" applyNumberFormat="1" applyBorder="1"/>
    <xf numFmtId="0" fontId="0" fillId="0" borderId="19" xfId="0" applyBorder="1"/>
    <xf numFmtId="0" fontId="0" fillId="0" borderId="20" xfId="0" applyBorder="1"/>
    <xf numFmtId="49" fontId="21" fillId="0" borderId="0" xfId="0" applyNumberFormat="1" applyFont="1" applyFill="1" applyAlignment="1">
      <alignment horizontal="center" wrapText="1"/>
    </xf>
    <xf numFmtId="0" fontId="21" fillId="0" borderId="0" xfId="0" applyFont="1" applyAlignment="1"/>
    <xf numFmtId="0" fontId="21" fillId="0" borderId="0" xfId="0" applyFont="1" applyAlignment="1">
      <alignment wrapText="1"/>
    </xf>
    <xf numFmtId="49" fontId="21" fillId="0" borderId="10" xfId="0" applyNumberFormat="1" applyFont="1" applyBorder="1" applyAlignment="1"/>
    <xf numFmtId="0" fontId="0" fillId="0" borderId="0" xfId="0" applyAlignment="1">
      <alignment horizontal="right"/>
    </xf>
    <xf numFmtId="43" fontId="16" fillId="0" borderId="0" xfId="50" applyFont="1"/>
    <xf numFmtId="0" fontId="35" fillId="0" borderId="0" xfId="0" applyFont="1"/>
    <xf numFmtId="43" fontId="35" fillId="0" borderId="0" xfId="0" applyNumberFormat="1" applyFont="1"/>
    <xf numFmtId="43" fontId="21" fillId="0" borderId="0" xfId="0" applyNumberFormat="1" applyFont="1" applyAlignment="1">
      <alignment wrapText="1"/>
    </xf>
    <xf numFmtId="43" fontId="21" fillId="0" borderId="0" xfId="0" applyNumberFormat="1" applyFont="1" applyAlignment="1"/>
    <xf numFmtId="43" fontId="21" fillId="0" borderId="0" xfId="50" applyFont="1" applyAlignment="1"/>
    <xf numFmtId="44" fontId="21" fillId="0" borderId="0" xfId="0" applyNumberFormat="1" applyFont="1" applyAlignment="1">
      <alignment horizontal="center"/>
    </xf>
    <xf numFmtId="0" fontId="0" fillId="0" borderId="15" xfId="0" applyNumberFormat="1" applyBorder="1" applyProtection="1">
      <protection locked="0"/>
    </xf>
    <xf numFmtId="49" fontId="0" fillId="0" borderId="16" xfId="0" applyNumberFormat="1" applyBorder="1" applyProtection="1">
      <protection locked="0"/>
    </xf>
    <xf numFmtId="0" fontId="0" fillId="0" borderId="16" xfId="0" applyNumberFormat="1" applyBorder="1" applyProtection="1">
      <protection locked="0"/>
    </xf>
    <xf numFmtId="0" fontId="0" fillId="0" borderId="17" xfId="0" applyNumberFormat="1" applyBorder="1" applyProtection="1">
      <protection locked="0"/>
    </xf>
    <xf numFmtId="43" fontId="0" fillId="0" borderId="0" xfId="50" applyFont="1" applyAlignment="1">
      <alignment horizontal="right"/>
    </xf>
    <xf numFmtId="0" fontId="21" fillId="34" borderId="0" xfId="0" applyFont="1" applyFill="1" applyAlignment="1">
      <alignment horizontal="center"/>
    </xf>
    <xf numFmtId="0" fontId="16" fillId="34" borderId="0" xfId="0" applyFont="1" applyFill="1" applyAlignment="1">
      <alignment horizontal="center"/>
    </xf>
  </cellXfs>
  <cellStyles count="5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50" builtinId="3"/>
    <cellStyle name="Comma 2" xfId="47" xr:uid="{00000000-0005-0000-0000-00001C000000}"/>
    <cellStyle name="Comma 2 2" xfId="43" xr:uid="{00000000-0005-0000-0000-00001D000000}"/>
    <cellStyle name="Comma 3" xfId="44" xr:uid="{00000000-0005-0000-0000-00001E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2" xfId="48" xr:uid="{00000000-0005-0000-0000-000025000000}"/>
    <cellStyle name="Input" xfId="9" builtinId="20" customBuiltin="1"/>
    <cellStyle name="Linked Cell" xfId="12" builtinId="24" customBuiltin="1"/>
    <cellStyle name="Neutral" xfId="8" builtinId="28" customBuiltin="1"/>
    <cellStyle name="Normal" xfId="0" builtinId="0"/>
    <cellStyle name="Normal 2" xfId="45" xr:uid="{00000000-0005-0000-0000-00002A000000}"/>
    <cellStyle name="Normal 2 2" xfId="42" xr:uid="{00000000-0005-0000-0000-00002B000000}"/>
    <cellStyle name="Normal 3" xfId="46" xr:uid="{00000000-0005-0000-0000-00002C000000}"/>
    <cellStyle name="Normal 4" xfId="51" xr:uid="{00000000-0005-0000-0000-00002D000000}"/>
    <cellStyle name="Note" xfId="15" builtinId="10" customBuiltin="1"/>
    <cellStyle name="Note 2" xfId="49" xr:uid="{00000000-0005-0000-0000-00002F000000}"/>
    <cellStyle name="Output" xfId="10" builtinId="21" customBuiltin="1"/>
    <cellStyle name="Title" xfId="1" builtinId="15" customBuiltin="1"/>
    <cellStyle name="Total" xfId="17" builtinId="25" customBuiltin="1"/>
    <cellStyle name="Warning Text" xfId="14" builtinId="11" customBuiltin="1"/>
  </cellStyles>
  <dxfs count="64">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0" tint="-0.249977111117893"/>
        </patternFill>
      </fill>
      <alignment horizontal="center" vertical="bottom" textRotation="0" wrapText="0" indent="0" justifyLastLine="0" shrinkToFit="0" readingOrder="0"/>
      <protection locked="0" hidden="0"/>
    </dxf>
    <dxf>
      <border diagonalUp="0" diagonalDown="0">
        <left style="thin">
          <color indexed="64"/>
        </left>
        <right/>
        <top style="thin">
          <color indexed="64"/>
        </top>
        <bottom style="thin">
          <color indexed="64"/>
        </bottom>
        <vertical/>
        <horizontal/>
      </border>
      <protection locked="1" hidden="0"/>
    </dxf>
    <dxf>
      <border diagonalUp="0" diagonalDown="0">
        <left style="thin">
          <color indexed="64"/>
        </left>
        <right style="thin">
          <color indexed="64"/>
        </right>
        <top style="thin">
          <color indexed="64"/>
        </top>
        <bottom style="thin">
          <color indexed="64"/>
        </bottom>
        <vertical/>
        <horizontal/>
      </border>
      <protection locked="1" hidden="0"/>
    </dxf>
    <dxf>
      <numFmt numFmtId="30" formatCode="@"/>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bottom" textRotation="0" wrapText="0" indent="0" justifyLastLine="0" shrinkToFit="0" readingOrder="0"/>
      <border diagonalUp="0" diagonalDown="0">
        <left style="thin">
          <color indexed="64"/>
        </left>
        <right style="thin">
          <color indexed="64"/>
        </right>
        <top/>
        <bottom/>
      </border>
      <protection locked="0" hidden="0"/>
    </dxf>
    <dxf>
      <numFmt numFmtId="0" formatCode="General"/>
      <border diagonalUp="0" diagonalDown="0">
        <left style="thin">
          <color indexed="64"/>
        </left>
        <right/>
        <top style="thin">
          <color indexed="64"/>
        </top>
        <bottom style="thin">
          <color indexed="64"/>
        </bottom>
        <vertical/>
        <horizontal/>
      </border>
      <protection locked="0" hidden="0"/>
    </dxf>
    <dxf>
      <numFmt numFmtId="0" formatCode="General"/>
      <border diagonalUp="0" diagonalDown="0">
        <left style="thin">
          <color indexed="64"/>
        </left>
        <right style="thin">
          <color indexed="64"/>
        </right>
        <top style="thin">
          <color indexed="64"/>
        </top>
        <bottom style="thin">
          <color indexed="64"/>
        </bottom>
        <vertical/>
        <horizontal/>
      </border>
      <protection locked="0" hidden="0"/>
    </dxf>
    <dxf>
      <numFmt numFmtId="30" formatCode="@"/>
      <border diagonalUp="0" diagonalDown="0">
        <left style="thin">
          <color indexed="64"/>
        </left>
        <right style="thin">
          <color indexed="64"/>
        </right>
        <top style="thin">
          <color indexed="64"/>
        </top>
        <bottom style="thin">
          <color indexed="64"/>
        </bottom>
        <vertical/>
        <horizontal/>
      </border>
      <protection locked="0" hidden="0"/>
    </dxf>
    <dxf>
      <numFmt numFmtId="0" formatCode="General"/>
      <border diagonalUp="0" diagonalDown="0">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bottom" textRotation="0" wrapText="0" indent="0" justifyLastLine="0" shrinkToFit="0" readingOrder="0"/>
      <border diagonalUp="0" diagonalDown="0">
        <left style="thin">
          <color indexed="64"/>
        </left>
        <right style="thin">
          <color indexed="64"/>
        </right>
        <top/>
        <bottom/>
      </border>
      <protection locked="0" hidden="0"/>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19" formatCode="m/d/yyyy"/>
    </dxf>
    <dxf>
      <numFmt numFmtId="19" formatCode="m/d/yyyy"/>
    </dxf>
    <dxf>
      <numFmt numFmtId="1" formatCode="0"/>
    </dxf>
    <dxf>
      <numFmt numFmtId="19" formatCode="m/d/yyyy"/>
    </dxf>
    <dxf>
      <numFmt numFmtId="19" formatCode="m/d/yyyy"/>
    </dxf>
    <dxf>
      <numFmt numFmtId="19" formatCode="m/d/yyyy"/>
    </dxf>
    <dxf>
      <numFmt numFmtId="1" formatCode="0"/>
    </dxf>
    <dxf>
      <numFmt numFmtId="1" formatCode="0"/>
    </dxf>
    <dxf>
      <numFmt numFmtId="19" formatCode="m/d/yyyy"/>
    </dxf>
    <dxf>
      <border outline="0">
        <top style="double">
          <color auto="1"/>
        </top>
      </border>
    </dxf>
    <dxf>
      <border outline="0">
        <bottom style="double">
          <color auto="1"/>
        </bottom>
      </border>
    </dxf>
    <dxf>
      <font>
        <b/>
        <i val="0"/>
        <strike val="0"/>
        <condense val="0"/>
        <extend val="0"/>
        <outline val="0"/>
        <shadow val="0"/>
        <u val="none"/>
        <vertAlign val="baseline"/>
        <sz val="10"/>
        <color indexed="0"/>
        <name val="arial"/>
        <scheme val="none"/>
      </font>
      <fill>
        <patternFill patternType="solid">
          <fgColor indexed="64"/>
          <bgColor rgb="FFC8C8C8"/>
        </patternFill>
      </fill>
      <border diagonalUp="0" diagonalDown="0" outline="0">
        <left style="double">
          <color auto="1"/>
        </left>
        <right style="double">
          <color auto="1"/>
        </right>
        <top/>
        <bottom/>
      </border>
    </dxf>
    <dxf>
      <numFmt numFmtId="19" formatCode="m/d/yyyy"/>
    </dxf>
    <dxf>
      <numFmt numFmtId="1" formatCode="0"/>
    </dxf>
    <dxf>
      <numFmt numFmtId="19" formatCode="m/d/yyyy"/>
    </dxf>
    <dxf>
      <border outline="0">
        <top style="double">
          <color auto="1"/>
        </top>
      </border>
    </dxf>
    <dxf>
      <border outline="0">
        <bottom style="double">
          <color auto="1"/>
        </bottom>
      </border>
    </dxf>
    <dxf>
      <font>
        <b/>
        <i val="0"/>
        <strike val="0"/>
        <condense val="0"/>
        <extend val="0"/>
        <outline val="0"/>
        <shadow val="0"/>
        <u val="none"/>
        <vertAlign val="baseline"/>
        <sz val="10"/>
        <color indexed="0"/>
        <name val="Arial"/>
        <family val="2"/>
        <scheme val="none"/>
      </font>
      <fill>
        <patternFill patternType="solid">
          <fgColor indexed="64"/>
          <bgColor rgb="FFC8C8C8"/>
        </patternFill>
      </fill>
      <border diagonalUp="0" diagonalDown="0" outline="0">
        <left style="double">
          <color auto="1"/>
        </left>
        <right style="double">
          <color auto="1"/>
        </right>
        <top/>
        <bottom/>
      </border>
    </dxf>
    <dxf>
      <font>
        <b val="0"/>
        <i val="0"/>
        <strike val="0"/>
        <condense val="0"/>
        <extend val="0"/>
        <outline val="0"/>
        <shadow val="0"/>
        <u val="none"/>
        <vertAlign val="baseline"/>
        <sz val="11"/>
        <color theme="1"/>
        <name val="Calibri"/>
        <family val="2"/>
        <scheme val="minor"/>
      </font>
    </dxf>
    <dxf>
      <numFmt numFmtId="1" formatCode="0"/>
    </dxf>
    <dxf>
      <numFmt numFmtId="19" formatCode="m/d/yyyy"/>
    </dxf>
    <dxf>
      <numFmt numFmtId="19" formatCode="m/d/yyyy"/>
    </dxf>
    <dxf>
      <numFmt numFmtId="0" formatCode="General"/>
    </dxf>
    <dxf>
      <numFmt numFmtId="0" formatCode="General"/>
    </dxf>
    <dxf>
      <numFmt numFmtId="0" formatCode="General"/>
    </dxf>
    <dxf>
      <numFmt numFmtId="0" formatCode="General"/>
    </dxf>
    <dxf>
      <numFmt numFmtId="19" formatCode="m/d/yyyy"/>
    </dxf>
    <dxf>
      <numFmt numFmtId="19" formatCode="m/d/yyyy"/>
    </dxf>
    <dxf>
      <numFmt numFmtId="1" formatCode="0"/>
    </dxf>
    <dxf>
      <fill>
        <patternFill patternType="none">
          <bgColor auto="1"/>
        </patternFill>
      </fill>
    </dxf>
    <dxf>
      <fill>
        <patternFill patternType="none">
          <bgColor auto="1"/>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numFmt numFmtId="35" formatCode="_(* #,##0.00_);_(* \(#,##0.00\);_(* &quot;-&quot;??_);_(@_)"/>
    </dxf>
    <dxf>
      <fill>
        <patternFill>
          <bgColor theme="5" tint="0.59996337778862885"/>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pivotCacheDefinition" Target="pivotCache/pivotCacheDefinition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5.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4.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g05c69\Documents\2.%20SEFA\Offline\2021-SEFA-Shel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Name val="CFDA"/>
      <sheetName val="lookup"/>
      <sheetName val="2021-SEFA-Shell"/>
    </sheetNames>
    <sheetDataSet>
      <sheetData sheetId="0"/>
      <sheetData sheetId="1"/>
      <sheetData sheetId="2"/>
      <sheetData sheetId="3"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rie Allen" refreshedDate="45140.439440393522" createdVersion="8" refreshedVersion="8" minRefreshableVersion="3" recordCount="1" xr:uid="{F6F43E0B-976E-4657-81A8-815D1A88A1BB}">
  <cacheSource type="worksheet">
    <worksheetSource name="Table5"/>
  </cacheSource>
  <cacheFields count="32">
    <cacheField name="REV Year" numFmtId="0">
      <sharedItems containsNonDate="0" containsString="0" containsBlank="1"/>
    </cacheField>
    <cacheField name="REV Acctg Date" numFmtId="14">
      <sharedItems containsNonDate="0" containsString="0" containsBlank="1"/>
    </cacheField>
    <cacheField name="REV GL Distrib Status" numFmtId="0">
      <sharedItems containsNonDate="0" containsString="0" containsBlank="1"/>
    </cacheField>
    <cacheField name="REV Journal ID" numFmtId="0">
      <sharedItems containsNonDate="0" containsString="0" containsBlank="1"/>
    </cacheField>
    <cacheField name="Jrnl Date" numFmtId="14">
      <sharedItems containsNonDate="0" containsString="0" containsBlank="1"/>
    </cacheField>
    <cacheField name="Jrnl Ln #" numFmtId="0">
      <sharedItems containsNonDate="0" containsString="0" containsBlank="1"/>
    </cacheField>
    <cacheField name="EXP Acctg Date" numFmtId="14">
      <sharedItems containsNonDate="0" containsString="0" containsBlank="1"/>
    </cacheField>
    <cacheField name="EXP Year" numFmtId="0">
      <sharedItems containsNonDate="0" containsString="0" containsBlank="1"/>
    </cacheField>
    <cacheField name="Amount" numFmtId="0">
      <sharedItems containsNonDate="0" containsString="0" containsBlank="1"/>
    </cacheField>
    <cacheField name="PC Bus Unit" numFmtId="0">
      <sharedItems containsNonDate="0" containsString="0" containsBlank="1"/>
    </cacheField>
    <cacheField name="Contract/Award" numFmtId="0">
      <sharedItems containsNonDate="0" containsString="0" containsBlank="1"/>
    </cacheField>
    <cacheField name="Project" numFmtId="0">
      <sharedItems containsNonDate="0" containsBlank="1" count="7">
        <m/>
        <s v="ENHAZWASTEFY21" u="1"/>
        <s v="WRSW17RGWAPIM20" u="1"/>
        <s v="WRENVIRSTRMLN21" u="1"/>
        <s v="ENFY20ASBESTOS" u="1"/>
        <s v="ENFY20FY23LBP" u="1"/>
        <s v="ENPCBFY20FY22" u="1"/>
      </sharedItems>
    </cacheField>
    <cacheField name="Activity" numFmtId="0">
      <sharedItems containsNonDate="0" containsString="0" containsBlank="1"/>
    </cacheField>
    <cacheField name="Source Type" numFmtId="0">
      <sharedItems containsNonDate="0" containsString="0" containsBlank="1"/>
    </cacheField>
    <cacheField name="Category" numFmtId="0">
      <sharedItems containsNonDate="0" containsString="0" containsBlank="1"/>
    </cacheField>
    <cacheField name="Subcategory" numFmtId="0">
      <sharedItems containsNonDate="0" containsString="0" containsBlank="1"/>
    </cacheField>
    <cacheField name="An Type" numFmtId="0">
      <sharedItems containsNonDate="0" containsString="0" containsBlank="1"/>
    </cacheField>
    <cacheField name="Account" numFmtId="0">
      <sharedItems containsNonDate="0" containsString="0" containsBlank="1"/>
    </cacheField>
    <cacheField name="Dept" numFmtId="0">
      <sharedItems containsNonDate="0" containsString="0" containsBlank="1"/>
    </cacheField>
    <cacheField name="Program" numFmtId="0">
      <sharedItems containsNonDate="0" containsString="0" containsBlank="1"/>
    </cacheField>
    <cacheField name="Fund" numFmtId="0">
      <sharedItems containsNonDate="0" containsString="0" containsBlank="1"/>
    </cacheField>
    <cacheField name="Location CF" numFmtId="0">
      <sharedItems containsNonDate="0" containsString="0" containsBlank="1"/>
    </cacheField>
    <cacheField name="Bonds" numFmtId="0">
      <sharedItems containsNonDate="0" containsString="0" containsBlank="1"/>
    </cacheField>
    <cacheField name="User Code" numFmtId="0">
      <sharedItems containsNonDate="0" containsString="0" containsBlank="1"/>
    </cacheField>
    <cacheField name="Trans Date" numFmtId="14">
      <sharedItems containsNonDate="0" containsString="0" containsBlank="1"/>
    </cacheField>
    <cacheField name="Trans ID" numFmtId="0">
      <sharedItems containsNonDate="0" containsString="0" containsBlank="1"/>
    </cacheField>
    <cacheField name="EXP Journal ID" numFmtId="0">
      <sharedItems containsNonDate="0" containsString="0" containsBlank="1"/>
    </cacheField>
    <cacheField name="Jrnl Date2" numFmtId="14">
      <sharedItems containsNonDate="0" containsString="0" containsBlank="1"/>
    </cacheField>
    <cacheField name="Descr" numFmtId="0">
      <sharedItems containsNonDate="0" containsString="0" containsBlank="1"/>
    </cacheField>
    <cacheField name="Sys Source" numFmtId="0">
      <sharedItems containsNonDate="0" containsString="0" containsBlank="1"/>
    </cacheField>
    <cacheField name="BI Distrib" numFmtId="0">
      <sharedItems containsNonDate="0" containsString="0" containsBlank="1"/>
    </cacheField>
    <cacheField name="Adjustment Amount"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rie Allen" refreshedDate="45140.439481828704" createdVersion="8" refreshedVersion="8" minRefreshableVersion="3" recordCount="1" xr:uid="{1253D76C-4B7A-4F1D-848A-E13BE1518601}">
  <cacheSource type="worksheet">
    <worksheetSource name="Table6"/>
  </cacheSource>
  <cacheFields count="10">
    <cacheField name="PC Bus Unit" numFmtId="0">
      <sharedItems containsNonDate="0" containsString="0" containsBlank="1"/>
    </cacheField>
    <cacheField name="Contract" numFmtId="0">
      <sharedItems containsNonDate="0" containsString="0" containsBlank="1"/>
    </cacheField>
    <cacheField name="Project" numFmtId="0">
      <sharedItems containsNonDate="0" containsBlank="1" count="2">
        <m/>
        <s v="ENFY20FY23LBP" u="1"/>
      </sharedItems>
    </cacheField>
    <cacheField name="Activity" numFmtId="0">
      <sharedItems containsNonDate="0" containsString="0" containsBlank="1"/>
    </cacheField>
    <cacheField name="Acctg Date" numFmtId="14">
      <sharedItems containsNonDate="0" containsString="0" containsBlank="1"/>
    </cacheField>
    <cacheField name="Amount" numFmtId="43">
      <sharedItems containsNonDate="0" containsString="0" containsBlank="1"/>
    </cacheField>
    <cacheField name="Account" numFmtId="0">
      <sharedItems containsNonDate="0" containsString="0" containsBlank="1" containsNumber="1" containsInteger="1" minValue="68001000" maxValue="68001000" count="2">
        <m/>
        <n v="68001000" u="1"/>
      </sharedItems>
    </cacheField>
    <cacheField name="Journal ID" numFmtId="0">
      <sharedItems containsNonDate="0" containsString="0" containsBlank="1"/>
    </cacheField>
    <cacheField name="Jrnl Date" numFmtId="14">
      <sharedItems containsNonDate="0" containsString="0" containsBlank="1"/>
    </cacheField>
    <cacheField name="Statu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rie Allen" refreshedDate="45140.559074189812" createdVersion="8" refreshedVersion="8" minRefreshableVersion="3" recordCount="1" xr:uid="{879CC3CB-8367-4F10-B3B5-E697943539D8}">
  <cacheSource type="worksheet">
    <worksheetSource name="Table3"/>
  </cacheSource>
  <cacheFields count="12">
    <cacheField name="GL Bus Unit" numFmtId="0">
      <sharedItems containsNonDate="0" containsString="0" containsBlank="1"/>
    </cacheField>
    <cacheField name="Journal ID" numFmtId="0">
      <sharedItems containsNonDate="0" containsString="0" containsBlank="1"/>
    </cacheField>
    <cacheField name="Jrnl Date" numFmtId="14">
      <sharedItems containsNonDate="0" containsString="0" containsBlank="1"/>
    </cacheField>
    <cacheField name="Jrnl Status" numFmtId="0">
      <sharedItems containsNonDate="0" containsString="0" containsBlank="1"/>
    </cacheField>
    <cacheField name="Budget Status" numFmtId="0">
      <sharedItems containsNonDate="0" containsString="0" containsBlank="1"/>
    </cacheField>
    <cacheField name="Sys Source" numFmtId="0">
      <sharedItems containsNonDate="0" containsString="0" containsBlank="1"/>
    </cacheField>
    <cacheField name="Account" numFmtId="0">
      <sharedItems containsNonDate="0" containsString="0" containsBlank="1" containsNumber="1" containsInteger="1" minValue="89035000" maxValue="89040000" count="3">
        <m/>
        <n v="89035000" u="1"/>
        <n v="89040000" u="1"/>
      </sharedItems>
    </cacheField>
    <cacheField name="Dept ID" numFmtId="0">
      <sharedItems containsNonDate="0" containsString="0" containsBlank="1"/>
    </cacheField>
    <cacheField name="Fund" numFmtId="0">
      <sharedItems containsNonDate="0" containsString="0" containsBlank="1"/>
    </cacheField>
    <cacheField name="Project" numFmtId="0">
      <sharedItems containsNonDate="0" containsBlank="1" count="102">
        <m/>
        <s v="ARCOMFIREPROT19" u="1"/>
        <s v="ARHHSFDALSPPJ21" u="1"/>
        <s v="ARSAECHILDNUT21" u="1"/>
        <s v="WRCGBOATNGEDU19" u="1"/>
        <s v="WRENVIRSTRMLG21" u="1"/>
        <s v="ARSTONEPILERA21" u="1"/>
        <s v="WRCGBOATADMIN19" u="1"/>
        <s v="ARGMDETECTION22" u="1"/>
        <s v="ARHHSFDALMIAF21" u="1"/>
        <s v="ARHHSFDALMIHF20" u="1"/>
        <s v="ARSTEWARDSHIP21" u="1"/>
        <s v="WRBOATACCESSX20" u="1"/>
        <s v="WRCGBOATLAWEN19" u="1"/>
        <s v="WRCGBOATREGIS19" u="1"/>
        <s v="WRSW17RGWAPIM20" u="1"/>
        <s v="ARHHSFDALCHAF21" u="1"/>
        <s v="WRHUNTEDSEC1020" u="1"/>
        <s v="ARGNAHEMLOCKR21" u="1"/>
        <s v="ARHHSFDALCHHF20" u="1"/>
        <s v="ARUASDRONESLR21" u="1"/>
        <s v="WRSPTFISHREST22" u="1"/>
        <s v="ARBOXTREEMOTH21" u="1"/>
        <s v="ARHWASUPPRESS19" u="1"/>
        <s v="WRSW14RGWAPIM16" u="1"/>
        <s v="ARGMDELIMITIN21" u="1"/>
        <s v="ARHHSFDAMFRPS21" u="1"/>
        <s v="ARSAECHILDNUT22" u="1"/>
        <s v="ARUMBEQZOOCAT21" u="1"/>
        <s v="ARDRONEFIRESU20" u="1"/>
        <s v="ARHHSANIMALFE20" u="1"/>
        <s v="ARLANDSCAPEMP21" u="1"/>
        <s v="WRENVIRSTRMLN10" u="1"/>
        <s v="ARADEFOLIATOR22" u="1"/>
        <s v="ARHHSFDALMIHF21" u="1"/>
        <s v="ARFHSHORTLEAF21" u="1"/>
        <s v="ARHHSFDALCHHF21" u="1"/>
        <s v="WRSW18RGWAPIM21" u="1"/>
        <s v="WRWILDLIFERES22" u="1"/>
        <s v="WRCGBOATNGEDU21" u="1"/>
        <s v="ARUMBNAIAVIAN21" u="1"/>
        <s v="ARHONEYBEESUR21" u="1"/>
        <s v="ARFEDLFIREANT22" u="1"/>
        <s v="ARGMDELIMITIN22" u="1"/>
        <s v="WRCGBOATADMIN21" u="1"/>
        <s v="ARHHSPREVENTC20" u="1"/>
        <s v="ARUMBEQZOOCAT22" u="1"/>
        <s v="WRCGBOATLAWEN21" u="1"/>
        <s v="WRHUNTEREDUCA22" u="1"/>
        <s v="ARURBANFOREST20" u="1"/>
        <s v="ARHHSANIMALFE21" u="1"/>
        <s v="ARGNAWATERQUA20" u="1"/>
        <s v="ARFEDNONPOINT18" u="1"/>
        <s v="ARLEARNPLANAC20" u="1"/>
        <s v="WRHUNTEDSEC1022" u="1"/>
        <s v="ARHHSFDALADMN20" u="1"/>
        <s v="ARUSDAADTRACE21" u="1"/>
        <s v="ENFY20FY23LBP" u="1"/>
        <s v="WRCGBOATNGEDU22" u="1"/>
        <s v="ARUMBNAIAVIAN22" u="1"/>
        <s v="WRSW17COORDIN20" u="1"/>
        <s v="ARHHSFDAMFRPS18" u="1"/>
        <s v="ARHONEYBEESUR22" u="1"/>
        <s v="ARNAHLNINFRAS21" u="1"/>
        <s v="ARGNACOMSTAND19" u="1"/>
        <s v="WRCGBOATADMIN22" u="1"/>
        <s v="ARHHSFDANFSDX21" u="1"/>
        <s v="ARHHSPREVENTC21" u="1"/>
        <s v="ARNAHLNREGSER20" u="1"/>
        <s v="ARVFACOSTSHAR20" u="1"/>
        <s v="ARHHSFPRODUCE20" u="1"/>
        <s v="WRCGBOATLAWEN22" u="1"/>
        <s v="WRCGBOATREGIS22" u="1"/>
        <s v="ARINVASIVWEED19" u="1"/>
        <s v="ARNADPRPBIOSE22" u="1"/>
        <s v="WRASIANCARPFW21" u="1"/>
        <s v="ARURBANFOREST21" u="1"/>
        <s v="ARGMSLOWERADI21" u="1"/>
        <s v="ARFEDL20CRP5120" u="1"/>
        <s v="ARHHSFDALSPPJ20" u="1"/>
        <s v="ARFMONITORING21" u="1"/>
        <s v="AREMERGMARKET21" u="1"/>
        <s v="WRE524ADMANIS21" u="1"/>
        <s v="ARFEDNONPOINT19" u="1"/>
        <s v="WROAKRIDGEWMA13" u="1"/>
        <s v="ARHHSFDALADMN21" u="1"/>
        <s v="ARUSDAADTRACE22" u="1"/>
        <s v="ARWORKFORCEDE21" u="1"/>
        <s v="WRCGBOATNGEDU23" u="1"/>
        <s v="WRTURKRSRCHUT17" u="1"/>
        <s v="ARBIOHEMLOCKW19" u="1"/>
        <s v="ARHHSFDALMIAF20" u="1"/>
        <s v="ARHHSFPRODUCE16" u="1"/>
        <s v="WRCGBOATADMIN23" u="1"/>
        <s v="ARNAHLNREGSER21" u="1"/>
        <s v="ARSODPRAMORUM21" u="1"/>
        <s v="WRSW18COORDIN21" u="1"/>
        <s v="ARHHSFDALCHAF20" u="1"/>
        <s v="ARHHSFPRODUCE21" u="1"/>
        <s v="WRCGBOATLAWEN23" u="1"/>
        <s v="WRCGBOATREGIS23" u="1"/>
        <s v="ARCPGSPCHCFHP21" u="1"/>
      </sharedItems>
    </cacheField>
    <cacheField name="Sum Amount" numFmtId="43">
      <sharedItems containsNonDate="0" containsString="0" containsBlank="1"/>
    </cacheField>
    <cacheField name="Year" numFmtId="1">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rie Allen" refreshedDate="45140.559139930556" createdVersion="8" refreshedVersion="8" minRefreshableVersion="3" recordCount="1" xr:uid="{72430E20-12A4-44C7-B03A-CCFFA18A7A3B}">
  <cacheSource type="worksheet">
    <worksheetSource name="Table2"/>
  </cacheSource>
  <cacheFields count="26">
    <cacheField name="Fiscal Year" numFmtId="0">
      <sharedItems containsNonDate="0" containsString="0" containsBlank="1"/>
    </cacheField>
    <cacheField name="Beg Pd" numFmtId="0">
      <sharedItems containsNonDate="0" containsString="0" containsBlank="1"/>
    </cacheField>
    <cacheField name="End Pd" numFmtId="0">
      <sharedItems containsNonDate="0" containsString="0" containsBlank="1"/>
    </cacheField>
    <cacheField name="Business Unit" numFmtId="0">
      <sharedItems containsNonDate="0" containsString="0" containsBlank="1"/>
    </cacheField>
    <cacheField name="Journal ID" numFmtId="0">
      <sharedItems containsNonDate="0" containsString="0" containsBlank="1"/>
    </cacheField>
    <cacheField name="Dept" numFmtId="0">
      <sharedItems containsNonDate="0" containsString="0" containsBlank="1"/>
    </cacheField>
    <cacheField name="Program" numFmtId="0">
      <sharedItems containsNonDate="0" containsString="0" containsBlank="1"/>
    </cacheField>
    <cacheField name="Project" numFmtId="0">
      <sharedItems containsNonDate="0" containsBlank="1" count="213">
        <m/>
        <s v="ARGMSLOWERADI22" u="1"/>
        <s v="ARCOMFIREPROT19" u="1"/>
        <s v="ARHHSFDALSPPJ21" u="1"/>
        <s v="WRPRIONACCUM22" u="1"/>
        <s v="ARCARESCRFBDD21" u="1"/>
        <s v="ARHEMLOCKWOOL19" u="1"/>
        <s v="ARNAHLENHANCE21" u="1"/>
        <s v="ARSAECHILDNUT21" u="1"/>
        <s v="WRBUFFRIDGBLD20" u="1"/>
        <s v="ARFHETRAINING17" u="1"/>
        <s v="WRE24X10WHITN21" u="1"/>
        <s v="ARSFAFIREASST22" u="1"/>
        <s v="ARSFARESPONSE19" u="1"/>
        <s v="WRENVIRSTRMLG21" u="1"/>
        <s v="ARSFAHAZAMITI19" u="1"/>
        <s v="ARSTONEPILERA21" u="1"/>
        <s v="WRE24X11WHITN22" u="1"/>
        <s v="WRELKVIEWTOWR21" u="1"/>
        <s v="WRTWFMENTOR2020" u="1"/>
        <s v="ARGMDETECTION22" u="1"/>
        <s v="ARHHSFDALMIAF21" u="1"/>
        <s v="ARWHITEOAKSPL18" u="1"/>
        <s v="WRBLACKOAKRGE09" u="1"/>
        <s v="ARHHSFDALMIHF20" u="1"/>
        <s v="ARSTEWARDSHIP21" u="1"/>
        <s v="WRCWDCANINSTY21" u="1"/>
        <s v="WRSW17RGWAPIM20" u="1"/>
        <s v="WRSW18TAMPCOR21" u="1"/>
        <s v="ARFISHWILDLIF17" u="1"/>
        <s v="GSEL22" u="1"/>
        <s v="ARAMSG062SCBG20" u="1"/>
        <s v="ARFEDNONPOINT16" u="1"/>
        <s v="ARHHSFDALCHAF21" u="1"/>
        <s v="ARGNAHEMLOCKR21" u="1"/>
        <s v="ARHHSFDALCHHF20" u="1"/>
        <s v="ARUASDRONESLR21" u="1"/>
        <s v="WRSPTFISHREST22" u="1"/>
        <s v="WRWILDLIFERES21" u="1"/>
        <s v="ARBOXTREEMOTH21" u="1"/>
        <s v="ARFEFORESTFIA18" u="1"/>
        <s v="ARFHPINEBEETL21" u="1"/>
        <s v="ARHWASUPPRESS19" u="1"/>
        <s v="ARURBANCOSTSH19" u="1"/>
        <s v="WRLONGOAKSGUN17" u="1"/>
        <s v="WRPARTNERSFWS20" u="1"/>
        <s v="WRWMICONWOCON20" u="1"/>
        <s v="ARSFARESPONSE20" u="1"/>
        <s v="WRCAVEMONTRNG20" u="1"/>
        <s v="ARGMDELIMITIN21" u="1"/>
        <s v="ARSFAHAZAMITI20" u="1"/>
        <s v="ARHHSFDAMFRPS21" u="1"/>
        <s v="ARSAECHILDNUT22" u="1"/>
        <s v="ARUMBEQZOOCAT21" u="1"/>
        <s v="WRHUNTEREDUCA21" u="1"/>
        <s v="ARAVIANHESTAT21" u="1"/>
        <s v="ARAMS1025SCBG21" u="1"/>
        <s v="ARPPGCERTIFIC20" u="1"/>
        <s v="ARTEFAPBBBCOV22" u="1"/>
        <s v="WRV22CVA2020X20" u="1"/>
        <s v="ARDRONEFIRESU20" u="1"/>
        <s v="ARHHSANIMALFE20" u="1"/>
        <s v="ARNRCSFARMBIL18" u="1"/>
        <s v="WRSW18GCNCONT22" u="1"/>
        <s v="ARLANDSCAPEMP21" u="1"/>
        <s v="ARURBANCOSTSH20" u="1"/>
        <s v="WRENVIRSTRMLN10" u="1"/>
        <s v="GSPM122" u="1"/>
        <s v="ARADEFOLIATOR22" u="1"/>
        <s v="ARHHSFDALMIHF21" u="1"/>
        <s v="WRBOATACCESSX21" u="1"/>
        <s v="WRCWDCANINSTY22" u="1"/>
        <s v="ARYOUTTOBACCO21" u="1"/>
        <s v="ARFEDNONPOINT17" u="1"/>
        <s v="WRHUNTEDSEC1021" u="1"/>
        <s v="ARFHSHORTLEAF21" u="1"/>
        <s v="ARHHSFDALCHHF21" u="1"/>
        <s v="ARURBANFOREST19" u="1"/>
        <s v="WRNRCSBIOLOGS22" u="1"/>
        <s v="WRSW18RGWAPIM21" u="1"/>
        <s v="WRWILDLIFERES22" u="1"/>
        <s v="WRCGBOATNGEDU21" u="1"/>
        <s v="WRTOYS19" u="1"/>
        <s v="ARUMBNAIAVIAN21" u="1"/>
        <s v="ARFMONITORING19" u="1"/>
        <s v="ARHONEYBEESUR21" u="1"/>
        <s v="ARNIFAFARMSTR21" u="1"/>
        <s v="ARRXFIRESUPPT20" u="1"/>
        <s v="ARSFARESPONSE21" u="1"/>
        <s v="ARFEDLFIREANT22" u="1"/>
        <s v="ARGMDELIMITIN22" u="1"/>
        <s v="ARSFAHAZAMITI21" u="1"/>
        <s v="WRCGBOATADMIN21" u="1"/>
        <s v="WRSCH3DARCHRY19" u="1"/>
        <s v="ARFEDTEFAPCOM21" u="1"/>
        <s v="ARHHSPREVENTC20" u="1"/>
        <s v="WRAQUATNUISSP19" u="1"/>
        <s v="ARUMBEQZOOCAT22" u="1"/>
        <s v="ARUTDAIRYGRAN19" u="1"/>
        <s v="WRCGBOATLAWEN21" u="1"/>
        <s v="WRCGBOATREGIS21" u="1"/>
        <s v="WRFLURRYMACHN21" u="1"/>
        <s v="WRHUNTEREDUCA22" u="1"/>
        <s v="ARINVASIVWEED18" u="1"/>
        <s v="ARNRCSSOILCON18" u="1"/>
        <s v="ARAVIANHESTAT22" u="1"/>
        <s v="WRGREENECORNG21" u="1"/>
        <s v="WRHURDLETRACQ22" u="1"/>
        <s v="WRWHITEOAKRES19" u="1"/>
        <s v="GSVM22" u="1"/>
        <s v="ARSTEWARDSHIP18" u="1"/>
        <s v="ARURBANFOREST20" u="1"/>
        <s v="ARFORESTLEGAD19" u="1"/>
        <s v="ARHHSANIMALFE21" u="1"/>
        <s v="ARVFACOSTSHAR19" u="1"/>
        <s v="WRSW17AQUAGCN20" u="1"/>
        <s v="ARGNAWATERQUA20" u="1"/>
        <s v="ARFEDTEFAPADM21" u="1"/>
        <s v="ARFMONITORING20" u="1"/>
        <s v="WRBOATACCESSX22" u="1"/>
        <s v="ADIIIECAFCSP21" u="1"/>
        <s v="ARYOUTTOBACCO22" u="1"/>
        <s v="WRCNFGOODNBOR17" u="1"/>
        <s v="ARFEDNONPOINT18" u="1"/>
        <s v="ARLEARNPLANAC20" u="1"/>
        <s v="WRHUNTEDSEC1022" u="1"/>
        <s v="WRLONEOKYOUTH19" u="1"/>
        <s v="ARHHSFDALADMN20" u="1"/>
        <s v="ARUSDAADTRACE21" u="1"/>
        <s v="ARWORKFORCEDE20" u="1"/>
        <s v="WRWHITDEERPOP20" u="1"/>
        <s v="ENFY20FY23LBP" u="1"/>
        <s v="WRCGBOATNGEDU22" u="1"/>
        <s v="ARUMBNAIAVIAN22" u="1"/>
        <s v="WRBUFFRIDGRNG22" u="1"/>
        <s v="WRSW17COORDIN20" u="1"/>
        <s v="ARHHSFDAMFRPS18" u="1"/>
        <s v="ARHONEYBEESUR22" u="1"/>
        <s v="ARNAHLNINFRAS21" u="1"/>
        <s v="ARSFAPREPARED18" u="1"/>
        <s v="WRV21CVA2019X19" u="1"/>
        <s v="ARAMSG053SCBG18" u="1"/>
        <s v="ARGNACOMSTAND19" u="1"/>
        <s v="WRCGBOATADMIN22" u="1"/>
        <s v="ARFEDTEFAPCOM22" u="1"/>
        <s v="ARHHSFDANFSDX21" u="1"/>
        <s v="ARHHSPREVENTC21" u="1"/>
        <s v="ARNAHLNREGSER20" u="1"/>
        <s v="ARVFACOSTSHAR20" u="1"/>
        <s v="WRE524RESERCH21" u="1"/>
        <s v="ARHHSFPRODUCE20" u="1"/>
        <s v="ARPPGPESTICID20" u="1"/>
        <s v="ARWHITEOAKSPL21" u="1"/>
        <s v="WRCGBOATLAWEN22" u="1"/>
        <s v="WRCGBOATREGIS22" u="1"/>
        <s v="ARINVASIVWEED19" u="1"/>
        <s v="ARNADPRPBIOSE22" u="1"/>
        <s v="WRENVIRSTRMLN21" u="1"/>
        <s v="ARCPGSPCHCFHP20" u="1"/>
        <s v="ARFORESTLEGCY19" u="1"/>
        <s v="ARTEFAPFCOVID21" u="1"/>
        <s v="WRASIANCARPFW21" u="1"/>
        <s v="ARSTEWARDSHIP19" u="1"/>
        <s v="ARURBANFOREST21" u="1"/>
        <s v="ARFEFORESTFIA21" u="1"/>
        <s v="ARGMSLOWERADI21" u="1"/>
        <s v="ARFEDL20CRP5120" u="1"/>
        <s v="ARHHSFDALSPPJ20" u="1"/>
        <s v="ARFEDTEFAPADM22" u="1"/>
        <s v="ARFMONITORING21" u="1"/>
        <s v="WRESPRLYMUSEQ20" u="1"/>
        <s v="WRMALLARDRESE20" u="1"/>
        <s v="ARAMSHR133SCB21" u="1"/>
        <s v="AREMERGMARKET21" u="1"/>
        <s v="ARFHPINEBEETL19" u="1"/>
        <s v="ARNAHLENHANCE20" u="1"/>
        <s v="ARSAECHILDNUT20" u="1"/>
        <s v="WRE524ADMANIS21" u="1"/>
        <s v="WRSW18AQUAGCN21" u="1"/>
        <s v="ARFEDNONPOINT19" u="1"/>
        <s v="WROAKRIDGEWMA13" u="1"/>
        <s v="ARHHSFDALADMN21" u="1"/>
        <s v="ARSFAFIREASST21" u="1"/>
        <s v="ARUSDAADTRACE22" u="1"/>
        <s v="ARWORKFORCEDE21" u="1"/>
        <s v="WRAERIALRSRCH20" u="1"/>
        <s v="WRSCHOLPISTOL19" u="1"/>
        <s v="WRAQUATICEDUC22" u="1"/>
        <s v="WRTURKRSRCHUT17" u="1"/>
        <s v="ARBIOHEMLOCKW19" u="1"/>
        <s v="ARGMDETECTION21" u="1"/>
        <s v="ARHHSFDALMIAF20" u="1"/>
        <s v="ARHHSFPRODUCE16" u="1"/>
        <s v="WRESPEARLYMUS22" u="1"/>
        <s v="ARSTEWARDSHIP20" u="1"/>
        <s v="WRNRCSVEHICLS22" u="1"/>
        <s v="ARFORESTLEGAD21" u="1"/>
        <s v="ARNAHLNREGSER21" u="1"/>
        <s v="ARSODPRAMORUM21" u="1"/>
        <s v="ARVFACOSTSHAR21" u="1"/>
        <s v="WRSW18COORDIN21" u="1"/>
        <s v="ARHHSFDALCHAF20" u="1"/>
        <s v="ARHHSFPRODUCE21" u="1"/>
        <s v="WRASIANCARPFW17" u="1"/>
        <s v="WRBIGPARISLNG21" u="1"/>
        <s v="WRSPTFISHREST21" u="1"/>
        <s v="ARAMSG006SCBG19" u="1"/>
        <s v="ARFHPINEBEETL20" u="1"/>
        <s v="ARHHSFDALMICC20" u="1"/>
        <s v="ARCPGSPCHCFHP21" u="1"/>
        <s v="ARFEDNONPOINT20" u="1"/>
        <s v="ARLANDSCAPEMP19" u="1"/>
        <s v="WRFEMAHUMPHFD22" u="1"/>
      </sharedItems>
    </cacheField>
    <cacheField name="Activity" numFmtId="0">
      <sharedItems containsNonDate="0" containsString="0" containsBlank="1" containsNumber="1" containsInteger="1" minValue="34" maxValue="14656" count="20">
        <m/>
        <n v="34" u="1"/>
        <n v="9801" u="1"/>
        <n v="9856" u="1"/>
        <n v="9866" u="1"/>
        <n v="9800" u="1"/>
        <n v="9891" u="1"/>
        <n v="9825" u="1"/>
        <n v="14653" u="1"/>
        <n v="9840" u="1"/>
        <n v="9718" u="1"/>
        <n v="9799" u="1"/>
        <n v="35" u="1"/>
        <n v="9834" u="1"/>
        <n v="14606" u="1"/>
        <n v="14621" u="1"/>
        <n v="9798" u="1"/>
        <n v="14646" u="1"/>
        <n v="14656" u="1"/>
        <n v="14605" u="1"/>
      </sharedItems>
    </cacheField>
    <cacheField name="Source Type" numFmtId="0">
      <sharedItems containsNonDate="0" containsString="0" containsBlank="1" containsNumber="1" containsInteger="1" minValue="68001" maxValue="68080" count="5">
        <m/>
        <n v="68002" u="1"/>
        <n v="68060" u="1"/>
        <n v="68080" u="1"/>
        <n v="68001" u="1"/>
      </sharedItems>
    </cacheField>
    <cacheField name="Category" numFmtId="0">
      <sharedItems containsNonDate="0" containsString="0" containsBlank="1"/>
    </cacheField>
    <cacheField name="Subcategory" numFmtId="0">
      <sharedItems containsNonDate="0" containsString="0" containsBlank="1"/>
    </cacheField>
    <cacheField name="An Type" numFmtId="0">
      <sharedItems containsNonDate="0" containsString="0" containsBlank="1" count="1">
        <m/>
      </sharedItems>
    </cacheField>
    <cacheField name="Account" numFmtId="0">
      <sharedItems containsNonDate="0" containsString="0" containsBlank="1"/>
    </cacheField>
    <cacheField name="User Code" numFmtId="0">
      <sharedItems containsNonDate="0" containsString="0" containsBlank="1"/>
    </cacheField>
    <cacheField name="Account Descr" numFmtId="0">
      <sharedItems containsNonDate="0" containsString="0" containsBlank="1"/>
    </cacheField>
    <cacheField name="Sum Amount" numFmtId="43">
      <sharedItems containsNonDate="0" containsString="0" containsBlank="1"/>
    </cacheField>
    <cacheField name="Period" numFmtId="0">
      <sharedItems containsNonDate="0" containsString="0" containsBlank="1" count="1">
        <m/>
      </sharedItems>
    </cacheField>
    <cacheField name="Source" numFmtId="0">
      <sharedItems containsNonDate="0" containsString="0" containsBlank="1" count="1">
        <m/>
      </sharedItems>
    </cacheField>
    <cacheField name="Sys Source" numFmtId="0">
      <sharedItems containsNonDate="0" containsString="0" containsBlank="1"/>
    </cacheField>
    <cacheField name="Date" numFmtId="14">
      <sharedItems containsNonDate="0" containsString="0" containsBlank="1"/>
    </cacheField>
    <cacheField name="Posted" numFmtId="14">
      <sharedItems containsNonDate="0" containsString="0" containsBlank="1"/>
    </cacheField>
    <cacheField name="Revenue/Expense" numFmtId="0">
      <sharedItems count="2">
        <s v="Rev"/>
        <s v="Exp" u="1"/>
      </sharedItems>
    </cacheField>
    <cacheField name="5 Digit Acct" numFmtId="0">
      <sharedItems/>
    </cacheField>
    <cacheField name="NonGov_PTFED" numFmtId="0">
      <sharedItems containsSemiMixedTypes="0" containsString="0" containsNumber="1" containsInteger="1" minValue="0" maxValue="0" count="1">
        <n v="0"/>
      </sharedItems>
    </cacheField>
    <cacheField name="Act_Ana Type" numFmtId="0">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rie Allen" refreshedDate="45142.428943749997" createdVersion="8" refreshedVersion="8" minRefreshableVersion="3" recordCount="1" xr:uid="{47AAD3DA-48C3-4A99-8804-B67EAA12AC18}">
  <cacheSource type="worksheet">
    <worksheetSource name="Table1"/>
  </cacheSource>
  <cacheFields count="17">
    <cacheField name="PC Bus Unit" numFmtId="0">
      <sharedItems containsNonDate="0" containsString="0" containsBlank="1"/>
    </cacheField>
    <cacheField name="CFDA" numFmtId="0">
      <sharedItems containsNonDate="0" containsString="0" containsBlank="1" containsNumber="1" minValue="10.025" maxValue="97.012" count="36">
        <m/>
        <n v="15.622" u="1"/>
        <n v="10.901999999999999" u="1"/>
        <n v="10.664" u="1"/>
        <n v="10.691000000000001" u="1"/>
        <n v="10.675000000000001" u="1"/>
        <n v="15.611000000000001" u="1"/>
        <n v="15.657" u="1"/>
        <n v="10.68" u="1"/>
        <n v="10.069000000000001" u="1"/>
        <n v="15.608000000000001" u="1"/>
        <n v="15.616" u="1"/>
        <n v="10.028" u="1"/>
        <n v="66.459999999999994" u="1"/>
        <n v="15.605" u="1"/>
        <n v="10.025" u="1"/>
        <n v="10.912000000000001" u="1"/>
        <n v="10.525" u="1"/>
        <n v="10.651999999999999" u="1"/>
        <n v="93.367000000000004" u="1"/>
        <n v="10.568" u="1"/>
        <n v="15.625999999999999" u="1"/>
        <n v="10.56" u="1"/>
        <n v="15.622999999999999" u="1"/>
        <n v="15.615" u="1"/>
        <n v="15.634" u="1"/>
        <n v="97.012" u="1"/>
        <n v="10.603" u="1"/>
        <n v="93.052000000000007" u="1"/>
        <n v="10.676" u="1"/>
        <n v="15.631" u="1"/>
        <n v="66.605000000000004" u="1"/>
        <n v="93.102999999999994" u="1"/>
        <n v="10.17" u="1"/>
        <n v="10.678000000000001" u="1"/>
        <n v="10.696999999999999" u="1"/>
      </sharedItems>
    </cacheField>
    <cacheField name="Program" numFmtId="0">
      <sharedItems containsNonDate="0" containsString="0" containsBlank="1"/>
    </cacheField>
    <cacheField name="Contract/Award" numFmtId="0">
      <sharedItems containsNonDate="0" containsString="0" containsBlank="1"/>
    </cacheField>
    <cacheField name="Grantor" numFmtId="0">
      <sharedItems containsNonDate="0" containsString="0" containsBlank="1"/>
    </cacheField>
    <cacheField name="Grantor Name" numFmtId="0">
      <sharedItems containsNonDate="0" containsString="0" containsBlank="1"/>
    </cacheField>
    <cacheField name="Ref Awd Num" numFmtId="0">
      <sharedItems containsNonDate="0" containsBlank="1" count="77">
        <m/>
        <s v="AP21VSD&amp;B000C092" u="1"/>
        <s v="AM180100XXXXG053" u="1"/>
        <s v="5TN810813" u="1"/>
        <s v="1U18FD005899-01" u="1"/>
        <s v="3U18FD005899-05S1" u="1"/>
        <s v="AP21PPQFO000C232" u="1"/>
        <s v="AM190100XXXXG006" u="1"/>
        <s v="C9-99467619-0" u="1"/>
        <s v="AP20VSD&amp;B000C019" u="1"/>
        <s v="AP22PPQFO000C264" u="1"/>
        <s v="AP22VSSPRS00C035" u="1"/>
        <s v="C9994674-16-0" u="1"/>
        <s v="IU19FD007098-01" u="1"/>
        <s v="C9994674-17-0" u="1"/>
        <s v="19-GN-11080400-340" u="1"/>
        <s v="AP21VSSPRS00C104" u="1"/>
        <s v="AP22VSSPRS00C003" u="1"/>
        <s v="21-DG-11330145-053" u="1"/>
        <s v="BG-984090-20-0" u="1"/>
        <s v="AP22VSSP0000C039" u="1"/>
        <s v="21-DG-11083147-001" u="1"/>
        <s v="21-DG-11083147-004" u="1"/>
        <s v="C9-99467620-0" u="1"/>
        <s v="1U19FD007098-01" u="1"/>
        <s v="2021-70035-35551" u="1"/>
        <s v="AM200100XXXXG062" u="1"/>
        <s v="AP22PPQFO000C041" u="1"/>
        <s v="21SCBPTN1025-00" u="1"/>
        <s v="5U19FD007098-02" u="1"/>
        <s v="19-DG-11083147-001" u="1"/>
        <s v="19-DG-11083147-002" u="1"/>
        <s v="19-DG-11083147-003" u="1"/>
        <s v="19-DG-11083147-004" u="1"/>
        <s v="19-DG-11083147-006" u="1"/>
        <s v="AP21PPQFO000C125" u="1"/>
        <s v="AP21PPQFO000C309" u="1"/>
        <s v="2001TNFCC3" u="1"/>
        <s v="225TN913N2533" u="1"/>
        <s v="215TN717J7003" u="1"/>
        <s v="F19AF01104" u="1"/>
        <s v="20-DG-11083147-001" u="1"/>
        <s v="20-DG011083147-001" u="1"/>
        <s v="20-DG-11083147-004" u="1"/>
        <s v="AP21VSD&amp;B000C024" u="1"/>
        <s v="20-DG-11083147-007" u="1"/>
        <s v="AP21PPQFO000C233" u="1"/>
        <s v="21-GN-11080400-302" u="1"/>
        <s v="1U2FFD007410-01" u="1"/>
        <s v="NR184741XXXXC001" u="1"/>
        <s v="21-GN-11080400-305" u="1"/>
        <s v="18-DG-11083147-001" u="1"/>
        <s v="215TN913N2533" u="1"/>
        <s v="1U18FD006391-01" u="1"/>
        <s v="F17AC01029" u="1"/>
        <s v="AP21VSSPRS00C034" u="1"/>
        <s v="17-DG-11083147-001" u="1"/>
        <s v="NR194741XXXXC001" u="1"/>
        <s v="5U18FD006391-04" u="1"/>
        <s v="205TN913N2533" u="1"/>
        <s v="AP21VSD&amp;B000C057" u="1"/>
        <s v="AP22PPQFO000C042" u="1"/>
        <s v="EMP-2021-24" u="1"/>
        <s v="21SCBPTN1057-00" u="1"/>
        <s v="BG-01D09320" u="1"/>
        <s v="18-DG-11330145-019" u="1"/>
        <s v="1U18FD007197-01" u="1"/>
        <s v="5U18FD007197-02" u="1"/>
        <s v="F18AF00562" u="1"/>
        <s v="AP19PPQFO000C314" u="1"/>
        <s v="AP20VSD&amp;B000C050" u="1"/>
        <s v="C9994676-18-0" u="1"/>
        <s v="5TN810817" u="1"/>
        <s v="AP22PPQFO000C040" u="1"/>
        <s v="AP22PPQFO000C119" u="1"/>
        <s v="20-GN-11080400-071" u="1"/>
        <s v="AP21PPQFO000C124" u="1"/>
      </sharedItems>
    </cacheField>
    <cacheField name="Fed Awd ID#" numFmtId="0">
      <sharedItems containsNonDate="0" containsString="0" containsBlank="1" containsNumber="1" containsInteger="1" minValue="98409020" maxValue="20217003535551" count="8">
        <m/>
        <n v="99467619" u="1"/>
        <n v="99467416" u="1"/>
        <n v="99467620" u="1"/>
        <n v="99467417" u="1"/>
        <n v="20217003535551" u="1"/>
        <n v="99467618" u="1"/>
        <n v="98409020" u="1"/>
      </sharedItems>
    </cacheField>
    <cacheField name="Award Begin" numFmtId="14">
      <sharedItems containsNonDate="0" containsString="0" containsBlank="1"/>
    </cacheField>
    <cacheField name="Award End" numFmtId="14">
      <sharedItems containsNonDate="0" containsString="0" containsBlank="1"/>
    </cacheField>
    <cacheField name="Project" numFmtId="0">
      <sharedItems containsNonDate="0" containsBlank="1" count="196">
        <m/>
        <s v="ARFMONITORING19" u="1"/>
        <s v="ARGMDELIMITIN21" u="1"/>
        <s v="ARSAECHILDNUT22" u="1"/>
        <s v="ARHHSFDALMICC20" u="1"/>
        <s v="ARUMBNAIAVIAN22" u="1"/>
        <s v="WRHUNTEDSEC1022" u="1"/>
        <s v="ARURBANFOREST21" u="1"/>
        <s v="WRNRCSBIOLOGS22" u="1"/>
        <s v="ARGMDELIMITIN22" u="1"/>
        <s v="ARWHITEOAKSPL21" u="1"/>
        <s v="ARSODPRAMORUM21" u="1"/>
        <s v="WRE24X10WHITN21" u="1"/>
        <s v="ARUASDRONESLR21" u="1"/>
        <s v="ARSFAHAZAMITI19" u="1"/>
        <s v="ARNRCSFARMBIL18" u="1"/>
        <s v="WRCGBOATADMIN21" u="1"/>
        <s v="ARLANDSCAPEMP19" u="1"/>
        <s v="ARSTEWARDSHIP20" u="1"/>
        <s v="ARURBANCOSTSH20" u="1"/>
        <s v="WRTURKRSRCHUT17" u="1"/>
        <s v="WRCGBOATADMIN22" u="1"/>
        <s v="ENFY20FY23LBP" u="1"/>
        <s v="WRWHITEOAKRES19" u="1"/>
        <s v="ARSTEWARDSHIP21" u="1"/>
        <s v="WRCGBOATLAWEN21" u="1"/>
        <s v="ARGMDETECTION21" u="1"/>
        <s v="ARHEMLOCKWOOL19" u="1"/>
        <s v="WRCGBOATNGEDU21" u="1"/>
        <s v="WRV22CVA2020X20" u="1"/>
        <s v="WRSW17COORDIN20" u="1"/>
        <s v="WRE524ADMANIS21" u="1"/>
        <s v="WRCAVEMONTRNG20" u="1"/>
        <s v="WRCGBOATLAWEN22" u="1"/>
        <s v="WRWMICONWOCON20" u="1"/>
        <s v="ARFORESTLEGCY19" u="1"/>
        <s v="ARHHSFDALSPPJ20" u="1"/>
        <s v="ARSFARESPONSE20" u="1"/>
        <s v="ARGMDETECTION22" u="1"/>
        <s v="WRCGBOATNGEDU22" u="1"/>
        <s v="ARFEDTEFAPADM21" u="1"/>
        <s v="ARHHSFDAMFRPS18" u="1"/>
        <s v="ARHHSFDALSPPJ21" u="1"/>
        <s v="ARSFARESPONSE21" u="1"/>
        <s v="ARUMBEQZOOCAT21" u="1"/>
        <s v="ARFEFORESTFIA18" u="1"/>
        <s v="WROAKRIDGEWMA13" u="1"/>
        <s v="ARAMSHR133SCB21" u="1"/>
        <s v="ARFHSHORTLEAF21" u="1"/>
        <s v="ARAVIANHESTAT21" u="1"/>
        <s v="ARFEDTEFAPADM22" u="1"/>
        <s v="ARLEARNPLANAC20" u="1"/>
        <s v="ARUMBEQZOOCAT22" u="1"/>
        <s v="ARHHSFDALCHHF20" u="1"/>
        <s v="ARGNAWATERQUA20" u="1"/>
        <s v="ARAVIANHESTAT22" u="1"/>
        <s v="ARHHSFDALMIHF20" u="1"/>
        <s v="ARHHSFDANFSDX21" u="1"/>
        <s v="ARCPGSPCHCFHP20" u="1"/>
        <s v="ARDRONEFIRESU20" u="1"/>
        <s v="ARFHPINEBEETL20" u="1"/>
        <s v="ARNAHLNREGSER20" u="1"/>
        <s v="WRASIANCARPFW21" u="1"/>
        <s v="ARHHSFDALCHHF21" u="1"/>
        <s v="WRTOYS19" u="1"/>
        <s v="ARGNAHEMLOCKR21" u="1"/>
        <s v="ARHHSFDALMIHF21" u="1"/>
        <s v="WRSW18GCNCONT22" u="1"/>
        <s v="WRPARTNERSFWS20" u="1"/>
        <s v="ARCPGSPCHCFHP21" u="1"/>
        <s v="ARFHPINEBEETL21" u="1"/>
        <s v="ARNAHLNREGSER21" u="1"/>
        <s v="ARFEDNONPOINT16" u="1"/>
        <s v="ARVFACOSTSHAR20" u="1"/>
        <s v="ARFMONITORING20" u="1"/>
        <s v="WRBIGPARISLNG21" u="1"/>
        <s v="ARNAHLENHANCE20" u="1"/>
        <s v="ARTEFAPBBBCOV22" u="1"/>
        <s v="ARFHETRAINING17" u="1"/>
        <s v="ARFEDNONPOINT17" u="1"/>
        <s v="ARVFACOSTSHAR21" u="1"/>
        <s v="WRHURDLETRACQ22" u="1"/>
        <s v="WRE24X11WHITN22" u="1"/>
        <s v="WRV21CVA2019X19" u="1"/>
        <s v="ARFMONITORING21" u="1"/>
        <s v="ARAMSG062SCBG20" u="1"/>
        <s v="ARNAHLENHANCE21" u="1"/>
        <s v="WRCWDCANINSTY21" u="1"/>
        <s v="ARFEDNONPOINT18" u="1"/>
        <s v="ARNADPRPBIOSE22" u="1"/>
        <s v="ARSFAHAZAMITI20" u="1"/>
        <s v="ARFISHWILDLIF17" u="1"/>
        <s v="WRAERIALRSRCH20" u="1"/>
        <s v="WRSW18TAMPCOR21" u="1"/>
        <s v="ARHHSFPRODUCE20" u="1"/>
        <s v="ARHHSFDALCHAF20" u="1"/>
        <s v="WRCWDCANINSTY22" u="1"/>
        <s v="ARFEDNONPOINT19" u="1"/>
        <s v="ARHHSFDALMIAF20" u="1"/>
        <s v="ARINVASIVWEED18" u="1"/>
        <s v="ARSFAHAZAMITI21" u="1"/>
        <s v="WRPRIONACCUM22" u="1"/>
        <s v="ARWORKFORCEDE20" u="1"/>
        <s v="ARHHSFPRODUCE21" u="1"/>
        <s v="ARWHITEOAKSPL18" u="1"/>
        <s v="ARHHSFDALCHAF21" u="1"/>
        <s v="ARRXFIRESUPPT20" u="1"/>
        <s v="AREMERGMARKET21" u="1"/>
        <s v="WRBUFFRIDGRNG22" u="1"/>
        <s v="WRAQUATNUISSP19" u="1"/>
        <s v="ARHHSFDALADMN20" u="1"/>
        <s v="ARLANDSCAPEMP21" u="1"/>
        <s v="ARURBANFOREST19" u="1"/>
        <s v="ARADEFOLIATOR22" u="1"/>
        <s v="ARHHSFDALMIAF21" u="1"/>
        <s v="ARINVASIVWEED19" u="1"/>
        <s v="WRWILDLIFERES21" u="1"/>
        <s v="ARWORKFORCEDE21" u="1"/>
        <s v="ARPPGCERTIFIC20" u="1"/>
        <s v="WRE524RESERCH21" u="1"/>
        <s v="ARHHSANIMALFE20" u="1"/>
        <s v="ARHHSFDALADMN21" u="1"/>
        <s v="ARFEDLFIREANT22" u="1"/>
        <s v="ARNIFAFARMSTR21" u="1"/>
        <s v="ARHONEYBEESUR21" u="1"/>
        <s v="ARSFAPREPARED18" u="1"/>
        <s v="WRAQUATICEDUC22" u="1"/>
        <s v="WRBOATACCESSX21" u="1"/>
        <s v="WRWILDLIFERES22" u="1"/>
        <s v="WRESPEARLYMUS22" u="1"/>
        <s v="ARFORESTLEGAD19" u="1"/>
        <s v="WRGREENECORNG21" u="1"/>
        <s v="ARAMSG053SCBG18" u="1"/>
        <s v="ARHHSANIMALFE21" u="1"/>
        <s v="WRSW18AQUAGCN21" u="1"/>
        <s v="ARHONEYBEESUR22" u="1"/>
        <s v="ARSTEWARDSHIP18" u="1"/>
        <s v="WRBOATACCESSX22" u="1"/>
        <s v="ARAMS1025SCBG21" u="1"/>
        <s v="ARFEDL20CRP5120" u="1"/>
        <s v="ARSTEWARDSHIP19" u="1"/>
        <s v="WRELKVIEWTOWR21" u="1"/>
        <s v="ADIIIECAFCSP21" u="1"/>
        <s v="ARURBANCOSTSH19" u="1"/>
        <s v="WRSW18RGWAPIM21" u="1"/>
        <s v="ARBIOHEMLOCKW19" u="1"/>
        <s v="ARSFAFIREASST21" u="1"/>
        <s v="ARBOXTREEMOTH21" u="1"/>
        <s v="WRHUNTEREDUCA21" u="1"/>
        <s v="ARUSDAADTRACE21" u="1"/>
        <s v="ARHHSFDAMFRPS21" u="1"/>
        <s v="ARFEFORESTFIA21" u="1"/>
        <s v="WRESPRLYMUSEQ20" u="1"/>
        <s v="WRMALLARDRESE20" u="1"/>
        <s v="WRWHITDEERPOP20" u="1"/>
        <s v="WRHUNTEREDUCA22" u="1"/>
        <s v="ARUSDAADTRACE22" u="1"/>
        <s v="ARSFARESPONSE19" u="1"/>
        <s v="WRASIANCARPFW17" u="1"/>
        <s v="WRLONGOAKSGUN17" u="1"/>
        <s v="ARFEDTEFAPCOM21" u="1"/>
        <s v="ARCOMFIREPROT19" u="1"/>
        <s v="WRSCH3DARCHRY19" u="1"/>
        <s v="WRCGBOATREGIS21" u="1"/>
        <s v="ARNRCSSOILCON18" u="1"/>
        <s v="WRBUFFRIDGBLD20" u="1"/>
        <s v="ARFEDTEFAPCOM22" u="1"/>
        <s v="ARTEFAPFCOVID21" u="1"/>
        <s v="WRSW17AQUAGCN20" u="1"/>
        <s v="ARSTONEPILERA21" u="1"/>
        <s v="WRCGBOATREGIS22" u="1"/>
        <s v="WRLONEOKYOUTH19" u="1"/>
        <s v="ARAMSG006SCBG19" u="1"/>
        <s v="ARSAECHILDNUT20" u="1"/>
        <s v="WRSCHOLPISTOL19" u="1"/>
        <s v="ARHHSPREVENTC20" u="1"/>
        <s v="ARNAHLNINFRAS21" u="1"/>
        <s v="WRTWFMENTOR2020" u="1"/>
        <s v="ARPPGPESTICID20" u="1"/>
        <s v="ARFHPINEBEETL19" u="1"/>
        <s v="ARGNACOMSTAND19" u="1"/>
        <s v="WRSPTFISHREST21" u="1"/>
        <s v="ARFEDNONPOINT20" u="1"/>
        <s v="WRSW18COORDIN21" u="1"/>
        <s v="ARSAECHILDNUT21" u="1"/>
        <s v="ARHHSFPRODUCE16" u="1"/>
        <s v="ARHHSPREVENTC21" u="1"/>
        <s v="WRSW17RGWAPIM20" u="1"/>
        <s v="ARUMBNAIAVIAN21" u="1"/>
        <s v="WRFLURRYMACHN21" u="1"/>
        <s v="WRHUNTEDSEC1021" u="1"/>
        <s v="WRSPTFISHREST22" u="1"/>
        <s v="ARURBANFOREST20" u="1"/>
        <s v="WRNRCSVEHICLS22" u="1"/>
        <s v="ARHWASUPPRESS19" u="1"/>
        <s v="ARVFACOSTSHAR19" u="1"/>
      </sharedItems>
    </cacheField>
    <cacheField name="Activity" numFmtId="0">
      <sharedItems containsNonDate="0" containsString="0" containsBlank="1"/>
    </cacheField>
    <cacheField name="Activity Type" numFmtId="0">
      <sharedItems containsNonDate="0" containsString="0" containsBlank="1"/>
    </cacheField>
    <cacheField name="Anl Type" numFmtId="0">
      <sharedItems containsNonDate="0" containsBlank="1" count="8">
        <m/>
        <s v="SJE" u="1"/>
        <s v="GLE" u="1"/>
        <s v="SFA" u="1"/>
        <s v="SPY" u="1"/>
        <s v="YAE" u="1"/>
        <s v="GLR" u="1"/>
        <s v="ACT" u="1"/>
      </sharedItems>
    </cacheField>
    <cacheField name="Account" numFmtId="0">
      <sharedItems containsNonDate="0" containsString="0" containsBlank="1"/>
    </cacheField>
    <cacheField name="Total Amount" numFmtId="43">
      <sharedItems containsNonDate="0" containsString="0" containsBlank="1"/>
    </cacheField>
    <cacheField name="INF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m/>
    <m/>
    <m/>
    <m/>
    <m/>
    <m/>
    <m/>
    <m/>
    <m/>
    <m/>
    <x v="0"/>
    <m/>
    <m/>
    <m/>
    <m/>
    <m/>
    <m/>
    <m/>
    <m/>
    <m/>
    <m/>
    <m/>
    <m/>
    <m/>
    <m/>
    <m/>
    <m/>
    <m/>
    <m/>
    <m/>
    <n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m/>
    <x v="0"/>
    <m/>
    <m/>
    <m/>
    <x v="0"/>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m/>
    <m/>
    <m/>
    <m/>
    <m/>
    <x v="0"/>
    <m/>
    <m/>
    <x v="0"/>
    <m/>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m/>
    <m/>
    <m/>
    <m/>
    <m/>
    <m/>
    <x v="0"/>
    <x v="0"/>
    <x v="0"/>
    <m/>
    <m/>
    <x v="0"/>
    <m/>
    <m/>
    <m/>
    <m/>
    <x v="0"/>
    <x v="0"/>
    <m/>
    <m/>
    <m/>
    <x v="0"/>
    <s v=""/>
    <x v="0"/>
    <s v=""/>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m/>
    <m/>
    <m/>
    <m/>
    <x v="0"/>
    <x v="0"/>
    <m/>
    <m/>
    <x v="0"/>
    <m/>
    <m/>
    <x v="0"/>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29B3CF0-722E-4FA5-BBD7-FC2BEB5B5E5F}" name="PivotTable2" cacheId="208" applyNumberFormats="0" applyBorderFormats="0" applyFontFormats="0" applyPatternFormats="0" applyAlignmentFormats="0" applyWidthHeightFormats="1" dataCaption="Values" updatedVersion="8" minRefreshableVersion="3" useAutoFormatting="1" rowGrandTotals="0" itemPrintTitles="1" createdVersion="8" indent="0" compact="0" compactData="0" multipleFieldFilters="0">
  <location ref="A8:C9" firstHeaderRow="1" firstDataRow="2" firstDataCol="2"/>
  <pivotFields count="26">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213">
        <item m="1" x="68"/>
        <item m="1" x="56"/>
        <item m="1" x="206"/>
        <item m="1" x="141"/>
        <item m="1" x="31"/>
        <item m="1" x="172"/>
        <item m="1" x="55"/>
        <item m="1" x="105"/>
        <item m="1" x="189"/>
        <item m="1" x="39"/>
        <item m="1" x="5"/>
        <item m="1" x="2"/>
        <item m="1" x="158"/>
        <item m="1" x="209"/>
        <item m="1" x="60"/>
        <item m="1" x="173"/>
        <item m="1" x="166"/>
        <item m="1" x="89"/>
        <item m="1" x="32"/>
        <item m="1" x="73"/>
        <item m="1" x="123"/>
        <item m="1" x="179"/>
        <item m="1" x="210"/>
        <item m="1" x="117"/>
        <item m="1" x="168"/>
        <item m="1" x="94"/>
        <item m="1" x="144"/>
        <item m="1" x="40"/>
        <item m="1" x="164"/>
        <item m="1" x="10"/>
        <item m="1" x="174"/>
        <item m="1" x="207"/>
        <item m="1" x="41"/>
        <item m="1" x="75"/>
        <item m="1" x="29"/>
        <item m="1" x="84"/>
        <item m="1" x="118"/>
        <item m="1" x="169"/>
        <item m="1" x="112"/>
        <item m="1" x="196"/>
        <item m="1" x="159"/>
        <item m="1" x="49"/>
        <item m="1" x="90"/>
        <item m="1" x="190"/>
        <item m="1" x="20"/>
        <item m="1" x="165"/>
        <item m="1" x="1"/>
        <item m="1" x="142"/>
        <item m="1" x="34"/>
        <item m="1" x="116"/>
        <item m="1" x="6"/>
        <item m="1" x="61"/>
        <item m="1" x="113"/>
        <item m="1" x="127"/>
        <item m="1" x="181"/>
        <item m="1" x="201"/>
        <item m="1" x="33"/>
        <item m="1" x="35"/>
        <item m="1" x="76"/>
        <item m="1" x="191"/>
        <item m="1" x="21"/>
        <item m="1" x="208"/>
        <item m="1" x="24"/>
        <item m="1" x="69"/>
        <item m="1" x="167"/>
        <item m="1" x="3"/>
        <item m="1" x="136"/>
        <item m="1" x="51"/>
        <item m="1" x="145"/>
        <item m="1" x="192"/>
        <item m="1" x="150"/>
        <item m="1" x="202"/>
        <item m="1" x="95"/>
        <item m="1" x="146"/>
        <item m="1" x="85"/>
        <item m="1" x="137"/>
        <item m="1" x="42"/>
        <item m="1" x="103"/>
        <item m="1" x="155"/>
        <item m="1" x="211"/>
        <item m="1" x="64"/>
        <item m="1" x="124"/>
        <item m="1" x="156"/>
        <item m="1" x="175"/>
        <item m="1" x="7"/>
        <item m="1" x="138"/>
        <item m="1" x="147"/>
        <item m="1" x="197"/>
        <item m="1" x="86"/>
        <item m="1" x="62"/>
        <item m="1" x="104"/>
        <item m="1" x="57"/>
        <item m="1" x="151"/>
        <item m="1" x="87"/>
        <item m="1" x="176"/>
        <item m="1" x="8"/>
        <item m="1" x="52"/>
        <item m="1" x="182"/>
        <item m="1" x="12"/>
        <item m="1" x="15"/>
        <item m="1" x="50"/>
        <item m="1" x="91"/>
        <item m="1" x="139"/>
        <item m="1" x="13"/>
        <item m="1" x="47"/>
        <item m="1" x="88"/>
        <item m="1" x="198"/>
        <item m="1" x="110"/>
        <item m="1" x="162"/>
        <item m="1" x="194"/>
        <item m="1" x="25"/>
        <item m="1" x="16"/>
        <item m="1" x="58"/>
        <item m="1" x="160"/>
        <item m="1" x="36"/>
        <item m="1" x="53"/>
        <item m="1" x="97"/>
        <item m="1" x="83"/>
        <item m="1" x="133"/>
        <item m="1" x="43"/>
        <item m="1" x="65"/>
        <item m="1" x="77"/>
        <item m="1" x="111"/>
        <item m="1" x="163"/>
        <item m="1" x="128"/>
        <item m="1" x="183"/>
        <item m="1" x="98"/>
        <item m="1" x="114"/>
        <item m="1" x="148"/>
        <item m="1" x="199"/>
        <item m="1" x="22"/>
        <item m="1" x="152"/>
        <item m="1" x="129"/>
        <item m="1" x="184"/>
        <item m="1" x="72"/>
        <item m="1" x="121"/>
        <item m="1" x="30"/>
        <item m="1" x="67"/>
        <item m="1" x="109"/>
        <item x="0"/>
        <item m="1" x="96"/>
        <item m="1" x="203"/>
        <item m="1" x="161"/>
        <item m="1" x="119"/>
        <item m="1" x="17"/>
        <item m="1" x="14"/>
        <item m="1" x="66"/>
        <item m="1" x="157"/>
        <item m="1" x="54"/>
        <item m="1" x="102"/>
        <item m="1" x="44"/>
        <item m="1" x="37"/>
        <item m="1" x="27"/>
        <item m="1" x="79"/>
        <item m="1" x="108"/>
        <item m="1" x="80"/>
        <item m="1" x="185"/>
        <item m="1" x="11"/>
        <item m="1" x="177"/>
        <item m="1" x="38"/>
        <item m="1" x="122"/>
        <item m="1" x="125"/>
        <item m="1" x="180"/>
        <item m="1" x="135"/>
        <item m="1" x="200"/>
        <item m="1" x="82"/>
        <item m="1" x="18"/>
        <item m="1" x="101"/>
        <item m="1" x="205"/>
        <item m="1" x="187"/>
        <item m="1" x="23"/>
        <item m="1" x="9"/>
        <item m="1" x="134"/>
        <item m="1" x="48"/>
        <item m="1" x="92"/>
        <item m="1" x="143"/>
        <item m="1" x="99"/>
        <item m="1" x="153"/>
        <item m="1" x="81"/>
        <item m="1" x="132"/>
        <item m="1" x="154"/>
        <item m="1" x="26"/>
        <item m="1" x="71"/>
        <item m="1" x="149"/>
        <item m="1" x="193"/>
        <item m="1" x="170"/>
        <item m="1" x="212"/>
        <item m="1" x="106"/>
        <item m="1" x="74"/>
        <item m="1" x="107"/>
        <item m="1" x="126"/>
        <item m="1" x="171"/>
        <item m="1" x="78"/>
        <item m="1" x="195"/>
        <item m="1" x="45"/>
        <item m="1" x="4"/>
        <item m="1" x="93"/>
        <item m="1" x="186"/>
        <item m="1" x="115"/>
        <item m="1" x="178"/>
        <item m="1" x="63"/>
        <item m="1" x="28"/>
        <item m="1" x="188"/>
        <item m="1" x="19"/>
        <item m="1" x="130"/>
        <item m="1" x="46"/>
        <item m="1" x="204"/>
        <item m="1" x="70"/>
        <item m="1" x="100"/>
        <item m="1" x="140"/>
        <item m="1" x="59"/>
        <item m="1" x="131"/>
        <item m="1" x="120"/>
      </items>
    </pivotField>
    <pivotField axis="axisRow" compact="0" outline="0" multipleItemSelectionAllowed="1" showAll="0" defaultSubtotal="0">
      <items count="20">
        <item m="1" x="1"/>
        <item h="1" m="1" x="12"/>
        <item h="1" m="1" x="10"/>
        <item h="1" m="1" x="16"/>
        <item h="1" m="1" x="11"/>
        <item h="1" m="1" x="5"/>
        <item h="1" m="1" x="2"/>
        <item h="1" m="1" x="7"/>
        <item h="1" m="1" x="13"/>
        <item h="1" m="1" x="3"/>
        <item h="1" m="1" x="4"/>
        <item h="1" m="1" x="19"/>
        <item h="1" m="1" x="14"/>
        <item h="1" m="1" x="15"/>
        <item h="1" m="1" x="17"/>
        <item h="1" m="1" x="8"/>
        <item h="1" m="1" x="18"/>
        <item h="1" m="1" x="9"/>
        <item h="1" m="1" x="6"/>
        <item h="1" x="0"/>
      </items>
    </pivotField>
    <pivotField compact="0" outline="0" showAll="0"/>
    <pivotField compact="0" outline="0" showAll="0"/>
    <pivotField compact="0" outline="0" showAll="0"/>
    <pivotField compact="0" outline="0" showAll="0"/>
    <pivotField compact="0" outline="0" multipleItemSelectionAllowed="1" showAll="0"/>
    <pivotField compact="0" outline="0" showAll="0"/>
    <pivotField compact="0" outline="0" showAll="0"/>
    <pivotField dataField="1" compact="0" outline="0" showAll="0"/>
    <pivotField compact="0" outline="0" showAll="0"/>
    <pivotField compact="0" outline="0" showAll="0"/>
    <pivotField compact="0" outline="0" showAll="0"/>
    <pivotField compact="0" numFmtId="14" outline="0" showAll="0"/>
    <pivotField compact="0" numFmtId="14" outline="0" showAll="0"/>
    <pivotField axis="axisCol" compact="0" outline="0" showAll="0">
      <items count="3">
        <item m="1" x="1"/>
        <item x="0"/>
        <item t="default"/>
      </items>
    </pivotField>
    <pivotField compact="0" outline="0" showAll="0"/>
    <pivotField compact="0" outline="0" showAll="0"/>
    <pivotField compact="0" outline="0" showAll="0"/>
  </pivotFields>
  <rowFields count="2">
    <field x="7"/>
    <field x="8"/>
  </rowFields>
  <colFields count="1">
    <field x="22"/>
  </colFields>
  <colItems count="1">
    <i t="grand">
      <x/>
    </i>
  </colItems>
  <dataFields count="1">
    <dataField name="Sum of Sum Amount" fld="16" baseField="0" baseItem="0" numFmtId="43"/>
  </dataFields>
  <formats count="10">
    <format dxfId="61">
      <pivotArea outline="0" collapsedLevelsAreSubtotals="1" fieldPosition="0"/>
    </format>
    <format dxfId="60">
      <pivotArea outline="0" fieldPosition="0">
        <references count="2">
          <reference field="7" count="1" selected="0">
            <x v="152"/>
          </reference>
          <reference field="8" count="0" selected="0"/>
        </references>
      </pivotArea>
    </format>
    <format dxfId="59">
      <pivotArea dataOnly="0" labelOnly="1" outline="0" fieldPosition="0">
        <references count="2">
          <reference field="7" count="1" selected="0">
            <x v="152"/>
          </reference>
          <reference field="8" count="0"/>
        </references>
      </pivotArea>
    </format>
    <format dxfId="58">
      <pivotArea outline="0" fieldPosition="0">
        <references count="2">
          <reference field="7" count="1" selected="0">
            <x v="154"/>
          </reference>
          <reference field="8" count="0" selected="0"/>
        </references>
      </pivotArea>
    </format>
    <format dxfId="57">
      <pivotArea dataOnly="0" labelOnly="1" outline="0" fieldPosition="0">
        <references count="2">
          <reference field="7" count="1" selected="0">
            <x v="154"/>
          </reference>
          <reference field="8" count="0"/>
        </references>
      </pivotArea>
    </format>
    <format dxfId="56">
      <pivotArea outline="0" fieldPosition="0">
        <references count="2">
          <reference field="7" count="1" selected="0">
            <x v="193"/>
          </reference>
          <reference field="8" count="0" selected="0"/>
        </references>
      </pivotArea>
    </format>
    <format dxfId="55">
      <pivotArea dataOnly="0" labelOnly="1" outline="0" fieldPosition="0">
        <references count="1">
          <reference field="7" count="1">
            <x v="193"/>
          </reference>
        </references>
      </pivotArea>
    </format>
    <format dxfId="54">
      <pivotArea dataOnly="0" labelOnly="1" outline="0" fieldPosition="0">
        <references count="2">
          <reference field="7" count="1" selected="0">
            <x v="193"/>
          </reference>
          <reference field="8" count="0"/>
        </references>
      </pivotArea>
    </format>
    <format dxfId="53">
      <pivotArea dataOnly="0" labelOnly="1" outline="0" fieldPosition="0">
        <references count="1">
          <reference field="7" count="1">
            <x v="152"/>
          </reference>
        </references>
      </pivotArea>
    </format>
    <format dxfId="52">
      <pivotArea dataOnly="0" labelOnly="1" outline="0" fieldPosition="0">
        <references count="1">
          <reference field="7" count="1">
            <x v="15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4B7B28F-45AA-4CF2-8BD5-36406B5C83D9}" name="PivotTable1" cacheId="209" applyNumberFormats="0" applyBorderFormats="0" applyFontFormats="0" applyPatternFormats="0" applyAlignmentFormats="0" applyWidthHeightFormats="1" dataCaption="Values" updatedVersion="8" minRefreshableVersion="3" useAutoFormatting="1" rowGrandTotals="0" itemPrintTitles="1" createdVersion="8" indent="0" compact="0" compactData="0" multipleFieldFilters="0">
  <location ref="A4:E5" firstHeaderRow="1" firstDataRow="1" firstDataCol="4"/>
  <pivotFields count="17">
    <pivotField compact="0" outline="0" showAll="0"/>
    <pivotField axis="axisRow" compact="0" outline="0" showAll="0" defaultSubtotal="0">
      <items count="36">
        <item m="1" x="15"/>
        <item m="1" x="33"/>
        <item m="1" x="17"/>
        <item m="1" x="22"/>
        <item m="1" x="20"/>
        <item m="1" x="27"/>
        <item m="1" x="18"/>
        <item m="1" x="3"/>
        <item m="1" x="5"/>
        <item m="1" x="29"/>
        <item m="1" x="34"/>
        <item m="1" x="8"/>
        <item m="1" x="4"/>
        <item m="1" x="35"/>
        <item m="1" x="2"/>
        <item m="1" x="16"/>
        <item m="1" x="30"/>
        <item m="1" x="13"/>
        <item m="1" x="31"/>
        <item m="1" x="32"/>
        <item m="1" x="19"/>
        <item m="1" x="26"/>
        <item m="1" x="14"/>
        <item m="1" x="10"/>
        <item m="1" x="6"/>
        <item m="1" x="24"/>
        <item m="1" x="11"/>
        <item m="1" x="1"/>
        <item m="1" x="23"/>
        <item m="1" x="21"/>
        <item m="1" x="25"/>
        <item m="1" x="7"/>
        <item m="1" x="9"/>
        <item m="1" x="12"/>
        <item m="1" x="28"/>
        <item x="0"/>
      </items>
    </pivotField>
    <pivotField compact="0" outline="0" showAll="0"/>
    <pivotField compact="0" outline="0" showAll="0"/>
    <pivotField compact="0" outline="0" showAll="0"/>
    <pivotField compact="0" outline="0" showAll="0"/>
    <pivotField axis="axisRow" compact="0" outline="0" showAll="0" defaultSubtotal="0">
      <items count="77">
        <item m="1" x="37"/>
        <item m="1" x="11"/>
        <item m="1" x="64"/>
        <item m="1" x="68"/>
        <item m="1" x="40"/>
        <item x="0"/>
        <item m="1" x="59"/>
        <item m="1" x="52"/>
        <item m="1" x="38"/>
        <item m="1" x="72"/>
        <item m="1" x="3"/>
        <item m="1" x="39"/>
        <item m="1" x="12"/>
        <item m="1" x="14"/>
        <item m="1" x="71"/>
        <item m="1" x="8"/>
        <item m="1" x="23"/>
        <item m="1" x="19"/>
        <item m="1" x="66"/>
        <item m="1" x="67"/>
        <item m="1" x="29"/>
        <item m="1" x="24"/>
        <item m="1" x="13"/>
        <item m="1" x="4"/>
        <item m="1" x="5"/>
        <item m="1" x="48"/>
        <item m="1" x="53"/>
        <item m="1" x="58"/>
        <item m="1" x="54"/>
        <item m="1" x="74"/>
        <item m="1" x="55"/>
        <item m="1" x="17"/>
        <item m="1" x="16"/>
        <item m="1" x="69"/>
        <item m="1" x="35"/>
        <item m="1" x="10"/>
        <item m="1" x="6"/>
        <item m="1" x="27"/>
        <item m="1" x="46"/>
        <item m="1" x="61"/>
        <item m="1" x="76"/>
        <item m="1" x="1"/>
        <item m="1" x="70"/>
        <item m="1" x="60"/>
        <item m="1" x="36"/>
        <item m="1" x="9"/>
        <item m="1" x="44"/>
        <item m="1" x="65"/>
        <item m="1" x="18"/>
        <item m="1" x="41"/>
        <item m="1" x="21"/>
        <item m="1" x="56"/>
        <item m="1" x="30"/>
        <item m="1" x="51"/>
        <item m="1" x="42"/>
        <item m="1" x="32"/>
        <item m="1" x="31"/>
        <item m="1" x="45"/>
        <item m="1" x="33"/>
        <item m="1" x="43"/>
        <item m="1" x="22"/>
        <item m="1" x="15"/>
        <item m="1" x="47"/>
        <item m="1" x="75"/>
        <item m="1" x="50"/>
        <item m="1" x="34"/>
        <item m="1" x="2"/>
        <item m="1" x="7"/>
        <item m="1" x="26"/>
        <item m="1" x="28"/>
        <item m="1" x="63"/>
        <item m="1" x="62"/>
        <item m="1" x="57"/>
        <item m="1" x="49"/>
        <item m="1" x="25"/>
        <item m="1" x="20"/>
        <item m="1" x="73"/>
      </items>
    </pivotField>
    <pivotField axis="axisRow" compact="0" outline="0" showAll="0" defaultSubtotal="0">
      <items count="8">
        <item m="1" x="2"/>
        <item m="1" x="4"/>
        <item m="1" x="6"/>
        <item m="1" x="1"/>
        <item m="1" x="3"/>
        <item m="1" x="7"/>
        <item m="1" x="5"/>
        <item x="0"/>
      </items>
    </pivotField>
    <pivotField compact="0" numFmtId="165" outline="0" showAll="0" defaultSubtotal="0"/>
    <pivotField compact="0" numFmtId="14" outline="0" showAll="0"/>
    <pivotField axis="axisRow" compact="0" outline="0" showAll="0" defaultSubtotal="0">
      <items count="196">
        <item m="1" x="113"/>
        <item m="1" x="138"/>
        <item m="1" x="172"/>
        <item m="1" x="132"/>
        <item m="1" x="85"/>
        <item m="1" x="47"/>
        <item m="1" x="49"/>
        <item m="1" x="55"/>
        <item m="1" x="145"/>
        <item m="1" x="147"/>
        <item m="1" x="161"/>
        <item m="1" x="58"/>
        <item m="1" x="69"/>
        <item m="1" x="59"/>
        <item m="1" x="107"/>
        <item m="1" x="139"/>
        <item m="1" x="122"/>
        <item m="1" x="72"/>
        <item m="1" x="79"/>
        <item m="1" x="88"/>
        <item m="1" x="97"/>
        <item m="1" x="182"/>
        <item m="1" x="40"/>
        <item m="1" x="50"/>
        <item m="1" x="160"/>
        <item m="1" x="166"/>
        <item m="1" x="45"/>
        <item m="1" x="151"/>
        <item m="1" x="78"/>
        <item m="1" x="179"/>
        <item m="1" x="60"/>
        <item m="1" x="70"/>
        <item m="1" x="48"/>
        <item m="1" x="91"/>
        <item m="1" x="1"/>
        <item m="1" x="74"/>
        <item m="1" x="84"/>
        <item m="1" x="130"/>
        <item m="1" x="35"/>
        <item m="1" x="2"/>
        <item m="1" x="9"/>
        <item m="1" x="26"/>
        <item m="1" x="38"/>
        <item m="1" x="180"/>
        <item m="1" x="65"/>
        <item m="1" x="54"/>
        <item m="1" x="27"/>
        <item m="1" x="120"/>
        <item m="1" x="133"/>
        <item m="1" x="110"/>
        <item m="1" x="121"/>
        <item m="1" x="95"/>
        <item m="1" x="105"/>
        <item m="1" x="53"/>
        <item m="1" x="63"/>
        <item m="1" x="98"/>
        <item m="1" x="114"/>
        <item m="1" x="4"/>
        <item m="1" x="56"/>
        <item m="1" x="66"/>
        <item m="1" x="36"/>
        <item m="1" x="42"/>
        <item m="1" x="41"/>
        <item m="1" x="150"/>
        <item m="1" x="57"/>
        <item m="1" x="185"/>
        <item m="1" x="94"/>
        <item m="1" x="103"/>
        <item m="1" x="175"/>
        <item m="1" x="186"/>
        <item m="1" x="124"/>
        <item m="1" x="135"/>
        <item m="1" x="194"/>
        <item m="1" x="99"/>
        <item m="1" x="115"/>
        <item m="1" x="17"/>
        <item m="1" x="111"/>
        <item m="1" x="51"/>
        <item m="1" x="89"/>
        <item m="1" x="76"/>
        <item m="1" x="86"/>
        <item m="1" x="176"/>
        <item m="1" x="61"/>
        <item m="1" x="71"/>
        <item m="1" x="123"/>
        <item m="1" x="15"/>
        <item m="1" x="164"/>
        <item m="1" x="118"/>
        <item m="1" x="178"/>
        <item m="1" x="106"/>
        <item m="1" x="173"/>
        <item m="1" x="184"/>
        <item m="1" x="3"/>
        <item m="1" x="146"/>
        <item m="1" x="14"/>
        <item m="1" x="90"/>
        <item m="1" x="100"/>
        <item m="1" x="125"/>
        <item m="1" x="157"/>
        <item m="1" x="37"/>
        <item m="1" x="43"/>
        <item m="1" x="11"/>
        <item m="1" x="136"/>
        <item m="1" x="140"/>
        <item m="1" x="18"/>
        <item m="1" x="24"/>
        <item m="1" x="169"/>
        <item m="1" x="77"/>
        <item m="1" x="167"/>
        <item m="1" x="13"/>
        <item m="1" x="44"/>
        <item m="1" x="52"/>
        <item m="1" x="188"/>
        <item m="1" x="5"/>
        <item m="1" x="143"/>
        <item m="1" x="19"/>
        <item m="1" x="112"/>
        <item m="1" x="192"/>
        <item m="1" x="7"/>
        <item m="1" x="149"/>
        <item m="1" x="156"/>
        <item m="1" x="195"/>
        <item m="1" x="73"/>
        <item m="1" x="80"/>
        <item m="1" x="104"/>
        <item m="1" x="10"/>
        <item m="1" x="102"/>
        <item m="1" x="117"/>
        <item m="1" x="46"/>
        <item m="1" x="16"/>
        <item m="1" x="25"/>
        <item m="1" x="28"/>
        <item m="1" x="163"/>
        <item m="1" x="21"/>
        <item m="1" x="33"/>
        <item m="1" x="39"/>
        <item m="1" x="170"/>
        <item m="1" x="126"/>
        <item m="1" x="127"/>
        <item m="1" x="137"/>
        <item m="1" x="181"/>
        <item m="1" x="191"/>
        <item m="1" x="109"/>
        <item m="1" x="158"/>
        <item m="1" x="62"/>
        <item m="1" x="92"/>
        <item m="1" x="165"/>
        <item m="1" x="108"/>
        <item m="1" x="32"/>
        <item m="1" x="141"/>
        <item m="1" x="189"/>
        <item m="1" x="131"/>
        <item m="1" x="148"/>
        <item m="1" x="155"/>
        <item m="1" x="159"/>
        <item m="1" x="171"/>
        <item m="1" x="153"/>
        <item m="1" x="162"/>
        <item m="1" x="174"/>
        <item m="1" x="64"/>
        <item m="1" x="20"/>
        <item m="1" x="177"/>
        <item m="1" x="154"/>
        <item m="1" x="23"/>
        <item m="1" x="116"/>
        <item m="1" x="128"/>
        <item m="1" x="34"/>
        <item m="1" x="31"/>
        <item m="1" x="119"/>
        <item m="1" x="83"/>
        <item m="1" x="29"/>
        <item m="1" x="75"/>
        <item m="1" x="81"/>
        <item m="1" x="190"/>
        <item m="1" x="6"/>
        <item m="1" x="68"/>
        <item m="1" x="168"/>
        <item m="1" x="187"/>
        <item m="1" x="30"/>
        <item m="1" x="67"/>
        <item m="1" x="134"/>
        <item m="1" x="144"/>
        <item m="1" x="183"/>
        <item m="1" x="93"/>
        <item m="1" x="129"/>
        <item m="1" x="152"/>
        <item m="1" x="12"/>
        <item m="1" x="82"/>
        <item m="1" x="8"/>
        <item m="1" x="193"/>
        <item m="1" x="87"/>
        <item m="1" x="96"/>
        <item m="1" x="101"/>
        <item m="1" x="22"/>
        <item m="1" x="142"/>
        <item x="0"/>
      </items>
    </pivotField>
    <pivotField compact="0" outline="0" showAll="0"/>
    <pivotField compact="0" outline="0" showAll="0"/>
    <pivotField compact="0" outline="0" showAll="0"/>
    <pivotField compact="0" outline="0" showAll="0"/>
    <pivotField dataField="1" compact="0" numFmtId="43" outline="0" showAll="0"/>
    <pivotField compact="0" outline="0" showAll="0"/>
  </pivotFields>
  <rowFields count="4">
    <field x="10"/>
    <field x="1"/>
    <field x="7"/>
    <field x="6"/>
  </rowFields>
  <rowItems count="1">
    <i>
      <x v="195"/>
      <x v="35"/>
      <x v="7"/>
      <x v="5"/>
    </i>
  </rowItems>
  <colItems count="1">
    <i/>
  </colItems>
  <dataFields count="1">
    <dataField name="Sum of Total Amount" fld="15" baseField="0" baseItem="0" numFmtId="43"/>
  </dataFields>
  <formats count="1">
    <format dxfId="2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C359EBB-DF77-423B-81D5-8352E6D3E828}" name="PivotTable3" cacheId="207" applyNumberFormats="0" applyBorderFormats="0" applyFontFormats="0" applyPatternFormats="0" applyAlignmentFormats="0" applyWidthHeightFormats="1" dataCaption="Values" updatedVersion="8" minRefreshableVersion="3" useAutoFormatting="1" rowGrandTotals="0" itemPrintTitles="1" createdVersion="8" indent="0" outline="1" outlineData="1" multipleFieldFilters="0">
  <location ref="A3:C5" firstHeaderRow="1" firstDataRow="2" firstDataCol="1"/>
  <pivotFields count="12">
    <pivotField showAll="0"/>
    <pivotField showAll="0"/>
    <pivotField numFmtId="14" showAll="0"/>
    <pivotField showAll="0"/>
    <pivotField showAll="0"/>
    <pivotField showAll="0"/>
    <pivotField axis="axisCol" showAll="0">
      <items count="4">
        <item m="1" x="1"/>
        <item m="1" x="2"/>
        <item x="0"/>
        <item t="default"/>
      </items>
    </pivotField>
    <pivotField showAll="0"/>
    <pivotField showAll="0"/>
    <pivotField axis="axisRow" showAll="0">
      <items count="103">
        <item m="1" x="33"/>
        <item m="1" x="90"/>
        <item m="1" x="22"/>
        <item m="1" x="1"/>
        <item m="1" x="101"/>
        <item m="1" x="29"/>
        <item m="1" x="81"/>
        <item m="1" x="78"/>
        <item m="1" x="42"/>
        <item m="1" x="52"/>
        <item m="1" x="83"/>
        <item m="1" x="35"/>
        <item m="1" x="80"/>
        <item m="1" x="25"/>
        <item m="1" x="43"/>
        <item m="1" x="8"/>
        <item m="1" x="77"/>
        <item m="1" x="64"/>
        <item m="1" x="18"/>
        <item m="1" x="51"/>
        <item m="1" x="30"/>
        <item m="1" x="50"/>
        <item m="1" x="55"/>
        <item m="1" x="85"/>
        <item m="1" x="97"/>
        <item m="1" x="16"/>
        <item m="1" x="19"/>
        <item m="1" x="36"/>
        <item m="1" x="91"/>
        <item m="1" x="9"/>
        <item m="1" x="10"/>
        <item m="1" x="34"/>
        <item m="1" x="79"/>
        <item m="1" x="2"/>
        <item m="1" x="61"/>
        <item m="1" x="26"/>
        <item m="1" x="66"/>
        <item m="1" x="92"/>
        <item m="1" x="70"/>
        <item m="1" x="98"/>
        <item m="1" x="45"/>
        <item m="1" x="67"/>
        <item m="1" x="41"/>
        <item m="1" x="62"/>
        <item m="1" x="23"/>
        <item m="1" x="73"/>
        <item m="1" x="31"/>
        <item m="1" x="53"/>
        <item m="1" x="74"/>
        <item m="1" x="63"/>
        <item m="1" x="68"/>
        <item m="1" x="94"/>
        <item m="1" x="3"/>
        <item m="1" x="27"/>
        <item m="1" x="95"/>
        <item m="1" x="11"/>
        <item m="1" x="6"/>
        <item m="1" x="20"/>
        <item m="1" x="28"/>
        <item m="1" x="46"/>
        <item m="1" x="40"/>
        <item m="1" x="59"/>
        <item m="1" x="49"/>
        <item m="1" x="76"/>
        <item m="1" x="56"/>
        <item m="1" x="86"/>
        <item m="1" x="69"/>
        <item m="1" x="87"/>
        <item m="1" x="89"/>
        <item m="1" x="12"/>
        <item m="1" x="24"/>
        <item m="1" x="7"/>
        <item m="1" x="13"/>
        <item m="1" x="4"/>
        <item m="1" x="14"/>
        <item m="1" x="60"/>
        <item m="1" x="15"/>
        <item m="1" x="17"/>
        <item m="1" x="84"/>
        <item m="1" x="93"/>
        <item m="1" x="88"/>
        <item m="1" x="100"/>
        <item m="1" x="99"/>
        <item x="0"/>
        <item m="1" x="75"/>
        <item m="1" x="82"/>
        <item m="1" x="5"/>
        <item m="1" x="32"/>
        <item m="1" x="54"/>
        <item m="1" x="48"/>
        <item m="1" x="21"/>
        <item m="1" x="96"/>
        <item m="1" x="37"/>
        <item m="1" x="38"/>
        <item m="1" x="44"/>
        <item m="1" x="65"/>
        <item m="1" x="47"/>
        <item m="1" x="71"/>
        <item m="1" x="39"/>
        <item m="1" x="58"/>
        <item m="1" x="72"/>
        <item m="1" x="57"/>
        <item t="default"/>
      </items>
    </pivotField>
    <pivotField dataField="1" numFmtId="164" showAll="0"/>
    <pivotField numFmtId="1" showAll="0"/>
  </pivotFields>
  <rowFields count="1">
    <field x="9"/>
  </rowFields>
  <rowItems count="1">
    <i>
      <x v="83"/>
    </i>
  </rowItems>
  <colFields count="1">
    <field x="6"/>
  </colFields>
  <colItems count="2">
    <i>
      <x v="2"/>
    </i>
    <i t="grand">
      <x/>
    </i>
  </colItems>
  <dataFields count="1">
    <dataField name="Sum of Sum Amount" fld="10" baseField="0" baseItem="0" numFmtId="43"/>
  </dataFields>
  <formats count="1">
    <format dxfId="2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471DAB3-062F-475C-B254-BC408BC1A1F3}" name="PivotTable7" cacheId="208" applyNumberFormats="0" applyBorderFormats="0" applyFontFormats="0" applyPatternFormats="0" applyAlignmentFormats="0" applyWidthHeightFormats="1" dataCaption="Values" updatedVersion="8" minRefreshableVersion="3" useAutoFormatting="1" rowGrandTotals="0" itemPrintTitles="1" createdVersion="8" indent="0" compact="0" compactData="0" multipleFieldFilters="0">
  <location ref="A3:C3" firstHeaderRow="1" firstDataRow="1" firstDataCol="2" rowPageCount="1" colPageCount="1"/>
  <pivotFields count="26">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213">
        <item m="1" x="68"/>
        <item m="1" x="56"/>
        <item m="1" x="206"/>
        <item m="1" x="141"/>
        <item m="1" x="31"/>
        <item m="1" x="172"/>
        <item m="1" x="55"/>
        <item m="1" x="105"/>
        <item m="1" x="189"/>
        <item m="1" x="39"/>
        <item m="1" x="5"/>
        <item m="1" x="2"/>
        <item m="1" x="158"/>
        <item m="1" x="209"/>
        <item m="1" x="60"/>
        <item m="1" x="173"/>
        <item m="1" x="166"/>
        <item m="1" x="89"/>
        <item m="1" x="32"/>
        <item m="1" x="73"/>
        <item m="1" x="123"/>
        <item m="1" x="179"/>
        <item m="1" x="210"/>
        <item m="1" x="117"/>
        <item m="1" x="168"/>
        <item m="1" x="94"/>
        <item m="1" x="144"/>
        <item m="1" x="40"/>
        <item m="1" x="164"/>
        <item m="1" x="10"/>
        <item m="1" x="174"/>
        <item m="1" x="207"/>
        <item m="1" x="41"/>
        <item m="1" x="75"/>
        <item m="1" x="29"/>
        <item m="1" x="84"/>
        <item m="1" x="118"/>
        <item m="1" x="169"/>
        <item m="1" x="112"/>
        <item m="1" x="196"/>
        <item m="1" x="159"/>
        <item m="1" x="49"/>
        <item m="1" x="90"/>
        <item m="1" x="190"/>
        <item m="1" x="20"/>
        <item m="1" x="165"/>
        <item m="1" x="1"/>
        <item m="1" x="142"/>
        <item m="1" x="34"/>
        <item m="1" x="116"/>
        <item m="1" x="6"/>
        <item m="1" x="61"/>
        <item m="1" x="113"/>
        <item m="1" x="127"/>
        <item m="1" x="181"/>
        <item m="1" x="201"/>
        <item m="1" x="33"/>
        <item m="1" x="35"/>
        <item m="1" x="76"/>
        <item m="1" x="191"/>
        <item m="1" x="21"/>
        <item m="1" x="208"/>
        <item m="1" x="24"/>
        <item m="1" x="69"/>
        <item m="1" x="167"/>
        <item m="1" x="3"/>
        <item m="1" x="136"/>
        <item m="1" x="51"/>
        <item m="1" x="145"/>
        <item m="1" x="192"/>
        <item m="1" x="150"/>
        <item m="1" x="202"/>
        <item m="1" x="95"/>
        <item m="1" x="146"/>
        <item m="1" x="85"/>
        <item m="1" x="137"/>
        <item m="1" x="42"/>
        <item m="1" x="103"/>
        <item m="1" x="155"/>
        <item m="1" x="211"/>
        <item m="1" x="64"/>
        <item m="1" x="124"/>
        <item m="1" x="156"/>
        <item m="1" x="175"/>
        <item m="1" x="7"/>
        <item m="1" x="138"/>
        <item m="1" x="147"/>
        <item m="1" x="197"/>
        <item m="1" x="86"/>
        <item m="1" x="62"/>
        <item m="1" x="104"/>
        <item m="1" x="57"/>
        <item m="1" x="151"/>
        <item m="1" x="87"/>
        <item m="1" x="176"/>
        <item m="1" x="8"/>
        <item m="1" x="52"/>
        <item m="1" x="182"/>
        <item m="1" x="12"/>
        <item m="1" x="15"/>
        <item m="1" x="50"/>
        <item m="1" x="91"/>
        <item m="1" x="139"/>
        <item m="1" x="13"/>
        <item m="1" x="47"/>
        <item m="1" x="88"/>
        <item m="1" x="198"/>
        <item m="1" x="110"/>
        <item m="1" x="162"/>
        <item m="1" x="194"/>
        <item m="1" x="25"/>
        <item m="1" x="16"/>
        <item m="1" x="58"/>
        <item m="1" x="160"/>
        <item m="1" x="36"/>
        <item m="1" x="53"/>
        <item m="1" x="97"/>
        <item m="1" x="83"/>
        <item m="1" x="133"/>
        <item m="1" x="43"/>
        <item m="1" x="65"/>
        <item m="1" x="77"/>
        <item m="1" x="111"/>
        <item m="1" x="163"/>
        <item m="1" x="128"/>
        <item m="1" x="183"/>
        <item m="1" x="98"/>
        <item m="1" x="114"/>
        <item m="1" x="148"/>
        <item m="1" x="199"/>
        <item m="1" x="22"/>
        <item m="1" x="152"/>
        <item m="1" x="129"/>
        <item m="1" x="184"/>
        <item m="1" x="72"/>
        <item m="1" x="121"/>
        <item m="1" x="30"/>
        <item m="1" x="67"/>
        <item m="1" x="109"/>
        <item x="0"/>
        <item m="1" x="96"/>
        <item m="1" x="203"/>
        <item m="1" x="161"/>
        <item m="1" x="119"/>
        <item m="1" x="17"/>
        <item m="1" x="14"/>
        <item m="1" x="66"/>
        <item m="1" x="157"/>
        <item m="1" x="54"/>
        <item m="1" x="102"/>
        <item m="1" x="44"/>
        <item m="1" x="37"/>
        <item m="1" x="27"/>
        <item m="1" x="79"/>
        <item m="1" x="108"/>
        <item m="1" x="80"/>
        <item m="1" x="185"/>
        <item m="1" x="11"/>
        <item m="1" x="177"/>
        <item m="1" x="38"/>
        <item m="1" x="122"/>
        <item m="1" x="125"/>
        <item m="1" x="180"/>
        <item m="1" x="135"/>
        <item m="1" x="200"/>
        <item m="1" x="82"/>
        <item m="1" x="18"/>
        <item m="1" x="101"/>
        <item m="1" x="205"/>
        <item m="1" x="187"/>
        <item m="1" x="23"/>
        <item m="1" x="9"/>
        <item m="1" x="134"/>
        <item m="1" x="48"/>
        <item m="1" x="92"/>
        <item m="1" x="143"/>
        <item m="1" x="99"/>
        <item m="1" x="153"/>
        <item m="1" x="81"/>
        <item m="1" x="132"/>
        <item m="1" x="154"/>
        <item m="1" x="26"/>
        <item m="1" x="71"/>
        <item m="1" x="149"/>
        <item m="1" x="193"/>
        <item m="1" x="170"/>
        <item m="1" x="212"/>
        <item m="1" x="106"/>
        <item m="1" x="74"/>
        <item m="1" x="107"/>
        <item m="1" x="126"/>
        <item m="1" x="171"/>
        <item m="1" x="78"/>
        <item m="1" x="195"/>
        <item m="1" x="45"/>
        <item m="1" x="4"/>
        <item m="1" x="93"/>
        <item m="1" x="186"/>
        <item m="1" x="115"/>
        <item m="1" x="178"/>
        <item m="1" x="63"/>
        <item m="1" x="28"/>
        <item m="1" x="188"/>
        <item m="1" x="19"/>
        <item m="1" x="130"/>
        <item m="1" x="46"/>
        <item m="1" x="204"/>
        <item m="1" x="70"/>
        <item m="1" x="100"/>
        <item m="1" x="140"/>
        <item m="1" x="59"/>
        <item m="1" x="131"/>
        <item m="1" x="120"/>
      </items>
    </pivotField>
    <pivotField compact="0" outline="0" showAll="0"/>
    <pivotField axis="axisRow" compact="0" outline="0" multipleItemSelectionAllowed="1" showAll="0" defaultSubtotal="0">
      <items count="5">
        <item h="1" m="1" x="4"/>
        <item h="1" m="1" x="1"/>
        <item m="1" x="2"/>
        <item h="1" m="1" x="3"/>
        <item h="1" x="0"/>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numFmtId="14" outline="0" showAll="0"/>
    <pivotField compact="0" numFmtId="14" outline="0" showAll="0"/>
    <pivotField compact="0" outline="0" showAll="0"/>
    <pivotField compact="0" outline="0" showAll="0"/>
    <pivotField axis="axisPage" compact="0" outline="0" multipleItemSelectionAllowed="1" showAll="0">
      <items count="2">
        <item x="0"/>
        <item t="default"/>
      </items>
    </pivotField>
    <pivotField compact="0" outline="0" showAll="0"/>
  </pivotFields>
  <rowFields count="2">
    <field x="7"/>
    <field x="9"/>
  </rowFields>
  <colItems count="1">
    <i/>
  </colItems>
  <pageFields count="1">
    <pageField fld="24" hier="-1"/>
  </pageFields>
  <dataFields count="1">
    <dataField name="Sum of Sum Amount" fld="16" baseField="0" baseItem="0" numFmtId="43"/>
  </dataFields>
  <formats count="1">
    <format dxfId="2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2E445657-B23C-4772-BA99-8E45FD4F4E92}" name="PivotTable8" cacheId="209" applyNumberFormats="0" applyBorderFormats="0" applyFontFormats="0" applyPatternFormats="0" applyAlignmentFormats="0" applyWidthHeightFormats="1" dataCaption="Values" updatedVersion="8" minRefreshableVersion="3" useAutoFormatting="1" rowGrandTotals="0" colGrandTotals="0" itemPrintTitles="1" createdVersion="8" indent="0" outline="1" outlineData="1" multipleFieldFilters="0">
  <location ref="A3:B3" firstHeaderRow="1" firstDataRow="1" firstDataCol="1" rowPageCount="1" colPageCount="1"/>
  <pivotFields count="17">
    <pivotField showAll="0"/>
    <pivotField showAll="0"/>
    <pivotField showAll="0"/>
    <pivotField showAll="0"/>
    <pivotField showAll="0"/>
    <pivotField showAll="0"/>
    <pivotField showAll="0"/>
    <pivotField showAll="0"/>
    <pivotField numFmtId="14" showAll="0"/>
    <pivotField numFmtId="14" showAll="0"/>
    <pivotField axis="axisRow" showAll="0">
      <items count="197">
        <item m="1" x="113"/>
        <item m="1" x="138"/>
        <item m="1" x="172"/>
        <item m="1" x="132"/>
        <item m="1" x="85"/>
        <item m="1" x="47"/>
        <item m="1" x="49"/>
        <item m="1" x="55"/>
        <item m="1" x="145"/>
        <item m="1" x="147"/>
        <item m="1" x="161"/>
        <item m="1" x="58"/>
        <item m="1" x="69"/>
        <item m="1" x="59"/>
        <item m="1" x="107"/>
        <item m="1" x="139"/>
        <item m="1" x="122"/>
        <item m="1" x="72"/>
        <item m="1" x="79"/>
        <item m="1" x="88"/>
        <item m="1" x="97"/>
        <item m="1" x="182"/>
        <item m="1" x="40"/>
        <item m="1" x="50"/>
        <item m="1" x="160"/>
        <item m="1" x="166"/>
        <item m="1" x="45"/>
        <item m="1" x="151"/>
        <item m="1" x="78"/>
        <item m="1" x="179"/>
        <item m="1" x="60"/>
        <item m="1" x="70"/>
        <item m="1" x="48"/>
        <item m="1" x="91"/>
        <item m="1" x="1"/>
        <item m="1" x="74"/>
        <item m="1" x="84"/>
        <item m="1" x="130"/>
        <item m="1" x="35"/>
        <item m="1" x="2"/>
        <item m="1" x="9"/>
        <item m="1" x="26"/>
        <item m="1" x="38"/>
        <item m="1" x="180"/>
        <item m="1" x="65"/>
        <item m="1" x="54"/>
        <item m="1" x="27"/>
        <item m="1" x="120"/>
        <item m="1" x="133"/>
        <item m="1" x="110"/>
        <item m="1" x="121"/>
        <item m="1" x="95"/>
        <item m="1" x="105"/>
        <item m="1" x="53"/>
        <item m="1" x="63"/>
        <item m="1" x="98"/>
        <item m="1" x="114"/>
        <item m="1" x="4"/>
        <item m="1" x="56"/>
        <item m="1" x="66"/>
        <item m="1" x="36"/>
        <item m="1" x="42"/>
        <item m="1" x="41"/>
        <item m="1" x="150"/>
        <item m="1" x="57"/>
        <item m="1" x="185"/>
        <item m="1" x="94"/>
        <item m="1" x="103"/>
        <item m="1" x="175"/>
        <item m="1" x="186"/>
        <item m="1" x="124"/>
        <item m="1" x="135"/>
        <item m="1" x="194"/>
        <item m="1" x="99"/>
        <item m="1" x="115"/>
        <item m="1" x="17"/>
        <item m="1" x="111"/>
        <item m="1" x="51"/>
        <item m="1" x="89"/>
        <item m="1" x="76"/>
        <item m="1" x="86"/>
        <item m="1" x="176"/>
        <item m="1" x="61"/>
        <item m="1" x="71"/>
        <item m="1" x="123"/>
        <item m="1" x="15"/>
        <item m="1" x="164"/>
        <item m="1" x="118"/>
        <item m="1" x="178"/>
        <item m="1" x="106"/>
        <item m="1" x="173"/>
        <item m="1" x="184"/>
        <item m="1" x="3"/>
        <item m="1" x="146"/>
        <item m="1" x="14"/>
        <item m="1" x="90"/>
        <item m="1" x="100"/>
        <item m="1" x="125"/>
        <item m="1" x="157"/>
        <item m="1" x="37"/>
        <item m="1" x="43"/>
        <item m="1" x="11"/>
        <item m="1" x="136"/>
        <item m="1" x="140"/>
        <item m="1" x="18"/>
        <item m="1" x="24"/>
        <item m="1" x="169"/>
        <item m="1" x="77"/>
        <item m="1" x="167"/>
        <item m="1" x="13"/>
        <item m="1" x="44"/>
        <item m="1" x="52"/>
        <item m="1" x="188"/>
        <item m="1" x="5"/>
        <item m="1" x="143"/>
        <item m="1" x="19"/>
        <item m="1" x="112"/>
        <item m="1" x="192"/>
        <item m="1" x="7"/>
        <item m="1" x="149"/>
        <item m="1" x="156"/>
        <item m="1" x="195"/>
        <item m="1" x="73"/>
        <item m="1" x="80"/>
        <item m="1" x="104"/>
        <item m="1" x="10"/>
        <item m="1" x="102"/>
        <item m="1" x="117"/>
        <item m="1" x="46"/>
        <item m="1" x="16"/>
        <item m="1" x="25"/>
        <item m="1" x="28"/>
        <item m="1" x="163"/>
        <item m="1" x="21"/>
        <item m="1" x="33"/>
        <item m="1" x="39"/>
        <item m="1" x="170"/>
        <item m="1" x="126"/>
        <item m="1" x="127"/>
        <item m="1" x="137"/>
        <item m="1" x="181"/>
        <item m="1" x="191"/>
        <item m="1" x="109"/>
        <item m="1" x="158"/>
        <item m="1" x="62"/>
        <item m="1" x="92"/>
        <item m="1" x="165"/>
        <item m="1" x="108"/>
        <item m="1" x="32"/>
        <item m="1" x="141"/>
        <item m="1" x="189"/>
        <item m="1" x="131"/>
        <item m="1" x="148"/>
        <item m="1" x="155"/>
        <item m="1" x="159"/>
        <item m="1" x="171"/>
        <item m="1" x="153"/>
        <item m="1" x="162"/>
        <item m="1" x="174"/>
        <item m="1" x="64"/>
        <item m="1" x="20"/>
        <item m="1" x="177"/>
        <item m="1" x="154"/>
        <item m="1" x="23"/>
        <item m="1" x="116"/>
        <item m="1" x="128"/>
        <item m="1" x="34"/>
        <item m="1" x="31"/>
        <item m="1" x="119"/>
        <item m="1" x="83"/>
        <item m="1" x="29"/>
        <item m="1" x="75"/>
        <item m="1" x="81"/>
        <item m="1" x="190"/>
        <item m="1" x="6"/>
        <item m="1" x="68"/>
        <item m="1" x="168"/>
        <item m="1" x="187"/>
        <item m="1" x="30"/>
        <item m="1" x="67"/>
        <item m="1" x="134"/>
        <item m="1" x="144"/>
        <item m="1" x="183"/>
        <item m="1" x="93"/>
        <item m="1" x="129"/>
        <item m="1" x="152"/>
        <item m="1" x="12"/>
        <item m="1" x="82"/>
        <item m="1" x="8"/>
        <item m="1" x="193"/>
        <item m="1" x="87"/>
        <item m="1" x="96"/>
        <item m="1" x="101"/>
        <item m="1" x="22"/>
        <item m="1" x="142"/>
        <item x="0"/>
        <item t="default"/>
      </items>
    </pivotField>
    <pivotField showAll="0"/>
    <pivotField showAll="0"/>
    <pivotField axis="axisPage" multipleItemSelectionAllowed="1" showAll="0">
      <items count="9">
        <item h="1" m="1" x="7"/>
        <item h="1" m="1" x="2"/>
        <item h="1" m="1" x="3"/>
        <item m="1" x="1"/>
        <item h="1" m="1" x="4"/>
        <item h="1" m="1" x="5"/>
        <item h="1" m="1" x="6"/>
        <item h="1" x="0"/>
        <item t="default"/>
      </items>
    </pivotField>
    <pivotField showAll="0"/>
    <pivotField dataField="1" numFmtId="43" showAll="0"/>
    <pivotField showAll="0"/>
  </pivotFields>
  <rowFields count="1">
    <field x="10"/>
  </rowFields>
  <colItems count="1">
    <i/>
  </colItems>
  <pageFields count="1">
    <pageField fld="13" hier="-1"/>
  </pageFields>
  <dataFields count="1">
    <dataField name="Sum of Total Amount" fld="15" baseField="0" baseItem="0" numFmtId="43"/>
  </dataFields>
  <formats count="1">
    <format dxfId="1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D885E800-1703-41F8-BEED-43E899DADB32}" name="PivotTable2" cacheId="205" applyNumberFormats="0" applyBorderFormats="0" applyFontFormats="0" applyPatternFormats="0" applyAlignmentFormats="0" applyWidthHeightFormats="1" dataCaption="Values" updatedVersion="8" minRefreshableVersion="3" useAutoFormatting="1" rowGrandTotals="0" colGrandTotals="0" itemPrintTitles="1" createdVersion="8" indent="0" outline="1" outlineData="1" multipleFieldFilters="0">
  <location ref="A3:B4" firstHeaderRow="1" firstDataRow="1" firstDataCol="1"/>
  <pivotFields count="32">
    <pivotField showAll="0"/>
    <pivotField numFmtId="14" showAll="0"/>
    <pivotField showAll="0"/>
    <pivotField showAll="0"/>
    <pivotField numFmtId="14" showAll="0"/>
    <pivotField showAll="0"/>
    <pivotField numFmtId="14" showAll="0"/>
    <pivotField showAll="0"/>
    <pivotField showAll="0"/>
    <pivotField showAll="0"/>
    <pivotField showAll="0"/>
    <pivotField axis="axisRow" showAll="0">
      <items count="8">
        <item m="1" x="3"/>
        <item m="1" x="2"/>
        <item x="0"/>
        <item m="1" x="1"/>
        <item m="1" x="4"/>
        <item m="1" x="5"/>
        <item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showAll="0"/>
    <pivotField numFmtId="14" showAll="0"/>
    <pivotField showAll="0"/>
    <pivotField showAll="0"/>
    <pivotField showAll="0"/>
    <pivotField dataField="1" showAll="0"/>
  </pivotFields>
  <rowFields count="1">
    <field x="11"/>
  </rowFields>
  <rowItems count="1">
    <i>
      <x v="2"/>
    </i>
  </rowItems>
  <colItems count="1">
    <i/>
  </colItems>
  <dataFields count="1">
    <dataField name="Sum of Adjustment Amount"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D53570B-E312-494C-BC91-3F771742A9C3}" name="PivotTable4" cacheId="206" applyNumberFormats="0" applyBorderFormats="0" applyFontFormats="0" applyPatternFormats="0" applyAlignmentFormats="0" applyWidthHeightFormats="1" dataCaption="Values" updatedVersion="8" minRefreshableVersion="3" useAutoFormatting="1" rowGrandTotals="0" itemPrintTitles="1" createdVersion="8" indent="0" compact="0" compactData="0" multipleFieldFilters="0">
  <location ref="A3:C4" firstHeaderRow="1" firstDataRow="1" firstDataCol="2"/>
  <pivotFields count="10">
    <pivotField compact="0" outline="0" showAll="0"/>
    <pivotField compact="0" outline="0" showAll="0"/>
    <pivotField axis="axisRow" compact="0" outline="0" showAll="0" defaultSubtotal="0">
      <items count="2">
        <item m="1" x="1"/>
        <item x="0"/>
      </items>
    </pivotField>
    <pivotField compact="0" outline="0" showAll="0"/>
    <pivotField compact="0" numFmtId="14" outline="0" showAll="0"/>
    <pivotField dataField="1" compact="0" outline="0" showAll="0"/>
    <pivotField axis="axisRow" compact="0" outline="0" showAll="0">
      <items count="3">
        <item m="1" x="1"/>
        <item x="0"/>
        <item t="default"/>
      </items>
    </pivotField>
    <pivotField compact="0" outline="0" showAll="0"/>
    <pivotField compact="0" numFmtId="14" outline="0" showAll="0"/>
    <pivotField compact="0" outline="0" showAll="0"/>
  </pivotFields>
  <rowFields count="2">
    <field x="2"/>
    <field x="6"/>
  </rowFields>
  <rowItems count="1">
    <i>
      <x v="1"/>
      <x v="1"/>
    </i>
  </rowItems>
  <colItems count="1">
    <i/>
  </colItems>
  <dataFields count="1">
    <dataField name="Sum of Amount" fld="5" baseField="0" baseItem="0" numFmtId="43"/>
  </dataFields>
  <formats count="1">
    <format dxfId="1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A2E473C0-E516-44A0-8B73-51E56B274BDF}" name="PivotTable8" cacheId="208" applyNumberFormats="0" applyBorderFormats="0" applyFontFormats="0" applyPatternFormats="0" applyAlignmentFormats="0" applyWidthHeightFormats="1" dataCaption="Values" updatedVersion="8" minRefreshableVersion="3" useAutoFormatting="1" rowGrandTotals="0" itemPrintTitles="1" createdVersion="8" indent="0" outline="1" outlineData="1" multipleFieldFilters="0">
  <location ref="A4:C6" firstHeaderRow="1" firstDataRow="2" firstDataCol="1" rowPageCount="2" colPageCount="1"/>
  <pivotFields count="26">
    <pivotField showAll="0"/>
    <pivotField showAll="0"/>
    <pivotField showAll="0"/>
    <pivotField showAll="0"/>
    <pivotField showAll="0"/>
    <pivotField showAll="0"/>
    <pivotField showAll="0"/>
    <pivotField axis="axisRow" showAll="0">
      <items count="214">
        <item x="0"/>
        <item m="1" x="1"/>
        <item m="1" x="2"/>
        <item m="1" x="3"/>
        <item m="1" x="4"/>
        <item m="1" x="5"/>
        <item m="1" x="6"/>
        <item m="1" x="7"/>
        <item m="1" x="8"/>
        <item m="1" x="9"/>
        <item m="1" x="10"/>
        <item m="1" x="11"/>
        <item m="1" x="12"/>
        <item m="1" x="13"/>
        <item m="1" x="14"/>
        <item m="1" x="15"/>
        <item m="1" x="16"/>
        <item m="1" x="17"/>
        <item m="1" x="18"/>
        <item m="1" x="19"/>
        <item m="1" x="20"/>
        <item m="1" x="21"/>
        <item m="1" x="22"/>
        <item m="1" x="23"/>
        <item m="1" x="24"/>
        <item m="1" x="25"/>
        <item m="1" x="26"/>
        <item m="1" x="27"/>
        <item m="1" x="28"/>
        <item m="1" x="29"/>
        <item m="1" x="30"/>
        <item m="1" x="31"/>
        <item m="1" x="32"/>
        <item m="1" x="33"/>
        <item m="1" x="34"/>
        <item m="1" x="35"/>
        <item m="1" x="36"/>
        <item m="1" x="37"/>
        <item m="1" x="38"/>
        <item m="1" x="39"/>
        <item m="1" x="40"/>
        <item m="1" x="41"/>
        <item m="1" x="42"/>
        <item m="1" x="43"/>
        <item m="1" x="44"/>
        <item m="1" x="45"/>
        <item m="1" x="46"/>
        <item m="1" x="47"/>
        <item m="1" x="48"/>
        <item m="1" x="49"/>
        <item m="1" x="50"/>
        <item m="1" x="51"/>
        <item m="1" x="52"/>
        <item m="1" x="53"/>
        <item m="1" x="54"/>
        <item m="1" x="55"/>
        <item m="1" x="56"/>
        <item m="1" x="57"/>
        <item m="1" x="58"/>
        <item m="1" x="59"/>
        <item m="1" x="60"/>
        <item m="1" x="61"/>
        <item m="1" x="62"/>
        <item m="1" x="63"/>
        <item m="1" x="64"/>
        <item m="1" x="65"/>
        <item m="1" x="66"/>
        <item m="1" x="67"/>
        <item m="1" x="68"/>
        <item m="1" x="69"/>
        <item m="1" x="70"/>
        <item m="1" x="71"/>
        <item m="1" x="72"/>
        <item m="1" x="73"/>
        <item m="1" x="74"/>
        <item m="1" x="75"/>
        <item m="1" x="76"/>
        <item m="1" x="77"/>
        <item m="1" x="78"/>
        <item m="1" x="79"/>
        <item m="1" x="80"/>
        <item m="1" x="81"/>
        <item m="1" x="82"/>
        <item m="1" x="83"/>
        <item m="1" x="84"/>
        <item m="1" x="85"/>
        <item m="1" x="86"/>
        <item m="1" x="87"/>
        <item m="1" x="88"/>
        <item m="1" x="89"/>
        <item m="1" x="90"/>
        <item m="1" x="91"/>
        <item m="1" x="92"/>
        <item m="1" x="93"/>
        <item m="1" x="94"/>
        <item m="1" x="95"/>
        <item m="1" x="96"/>
        <item m="1" x="97"/>
        <item m="1" x="98"/>
        <item m="1" x="99"/>
        <item m="1" x="100"/>
        <item m="1" x="101"/>
        <item m="1" x="102"/>
        <item m="1" x="103"/>
        <item m="1" x="104"/>
        <item m="1" x="105"/>
        <item m="1" x="106"/>
        <item m="1" x="107"/>
        <item m="1" x="108"/>
        <item m="1" x="109"/>
        <item m="1" x="110"/>
        <item m="1" x="111"/>
        <item m="1" x="112"/>
        <item m="1" x="113"/>
        <item m="1" x="114"/>
        <item m="1" x="115"/>
        <item m="1" x="116"/>
        <item m="1" x="117"/>
        <item m="1" x="118"/>
        <item m="1" x="119"/>
        <item m="1" x="120"/>
        <item m="1" x="121"/>
        <item m="1" x="122"/>
        <item m="1" x="123"/>
        <item m="1" x="124"/>
        <item m="1" x="125"/>
        <item m="1" x="126"/>
        <item m="1" x="127"/>
        <item m="1" x="128"/>
        <item m="1" x="129"/>
        <item m="1" x="130"/>
        <item m="1" x="131"/>
        <item m="1" x="132"/>
        <item m="1" x="133"/>
        <item m="1" x="134"/>
        <item m="1" x="135"/>
        <item m="1" x="136"/>
        <item m="1" x="137"/>
        <item m="1" x="138"/>
        <item m="1" x="139"/>
        <item m="1" x="140"/>
        <item m="1" x="141"/>
        <item m="1" x="142"/>
        <item m="1" x="143"/>
        <item m="1" x="144"/>
        <item m="1" x="145"/>
        <item m="1" x="146"/>
        <item m="1" x="147"/>
        <item m="1" x="148"/>
        <item m="1" x="149"/>
        <item m="1" x="150"/>
        <item m="1" x="151"/>
        <item m="1" x="152"/>
        <item m="1" x="153"/>
        <item m="1" x="154"/>
        <item m="1" x="155"/>
        <item m="1" x="156"/>
        <item m="1" x="157"/>
        <item m="1" x="158"/>
        <item m="1" x="159"/>
        <item m="1" x="160"/>
        <item m="1" x="161"/>
        <item m="1" x="162"/>
        <item m="1" x="163"/>
        <item m="1" x="164"/>
        <item m="1" x="165"/>
        <item m="1" x="166"/>
        <item m="1" x="167"/>
        <item m="1" x="168"/>
        <item m="1" x="169"/>
        <item m="1" x="170"/>
        <item m="1" x="171"/>
        <item m="1" x="172"/>
        <item m="1" x="173"/>
        <item m="1" x="174"/>
        <item m="1" x="175"/>
        <item m="1" x="176"/>
        <item m="1" x="177"/>
        <item m="1" x="178"/>
        <item m="1" x="179"/>
        <item m="1" x="180"/>
        <item m="1" x="181"/>
        <item m="1" x="182"/>
        <item m="1" x="183"/>
        <item m="1" x="184"/>
        <item m="1" x="185"/>
        <item m="1" x="186"/>
        <item m="1" x="187"/>
        <item m="1" x="188"/>
        <item m="1" x="189"/>
        <item m="1" x="190"/>
        <item m="1" x="191"/>
        <item m="1" x="192"/>
        <item m="1" x="193"/>
        <item m="1" x="194"/>
        <item m="1" x="195"/>
        <item m="1" x="196"/>
        <item m="1" x="197"/>
        <item m="1" x="198"/>
        <item m="1" x="199"/>
        <item m="1" x="200"/>
        <item m="1" x="201"/>
        <item m="1" x="202"/>
        <item m="1" x="203"/>
        <item m="1" x="204"/>
        <item m="1" x="205"/>
        <item m="1" x="206"/>
        <item m="1" x="207"/>
        <item m="1" x="208"/>
        <item m="1" x="209"/>
        <item m="1" x="210"/>
        <item m="1" x="211"/>
        <item m="1" x="212"/>
        <item t="default"/>
      </items>
    </pivotField>
    <pivotField showAll="0"/>
    <pivotField showAll="0"/>
    <pivotField showAll="0"/>
    <pivotField showAll="0"/>
    <pivotField axis="axisPage" showAll="0">
      <items count="2">
        <item x="0"/>
        <item t="default"/>
      </items>
    </pivotField>
    <pivotField showAll="0"/>
    <pivotField showAll="0"/>
    <pivotField showAll="0"/>
    <pivotField dataField="1" showAll="0"/>
    <pivotField axis="axisPage" showAll="0">
      <items count="2">
        <item x="0"/>
        <item t="default"/>
      </items>
    </pivotField>
    <pivotField axis="axisCol" showAll="0">
      <items count="2">
        <item x="0"/>
        <item t="default"/>
      </items>
    </pivotField>
    <pivotField showAll="0"/>
    <pivotField showAll="0"/>
    <pivotField numFmtId="14" showAll="0"/>
    <pivotField showAll="0"/>
    <pivotField showAll="0"/>
    <pivotField showAll="0"/>
    <pivotField showAll="0"/>
  </pivotFields>
  <rowFields count="1">
    <field x="7"/>
  </rowFields>
  <rowItems count="1">
    <i>
      <x/>
    </i>
  </rowItems>
  <colFields count="1">
    <field x="18"/>
  </colFields>
  <colItems count="2">
    <i>
      <x/>
    </i>
    <i t="grand">
      <x/>
    </i>
  </colItems>
  <pageFields count="2">
    <pageField fld="12" hier="-1"/>
    <pageField fld="17" hier="-1"/>
  </pageFields>
  <dataFields count="1">
    <dataField name="Sum of Sum Amount" fld="16" baseField="7" baseItem="0"/>
  </dataFields>
  <formats count="1">
    <format dxfId="1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9BCD328-74C0-4DFC-9DD0-EC4F6ED7B468}" name="Table2" displayName="Table2" ref="A1:Z2" totalsRowShown="0">
  <autoFilter ref="A1:Z2" xr:uid="{C9BCD328-74C0-4DFC-9DD0-EC4F6ED7B468}"/>
  <tableColumns count="26">
    <tableColumn id="1" xr3:uid="{F24E5252-CD01-4F7B-A481-5AB15BCE6CA2}" name="Fiscal Year"/>
    <tableColumn id="2" xr3:uid="{92D13726-CD43-4626-85FA-D0B08B9DC590}" name="Beg Pd"/>
    <tableColumn id="3" xr3:uid="{B8C544DD-A25E-4C1B-9DE7-068097EC70A8}" name="End Pd"/>
    <tableColumn id="4" xr3:uid="{234DB571-30C3-43F7-AD6A-32B4A5742583}" name="Business Unit"/>
    <tableColumn id="5" xr3:uid="{E54C6279-1171-417E-B90D-48A66348B925}" name="Journal ID"/>
    <tableColumn id="6" xr3:uid="{611FBBD0-B340-4A71-BC4D-A5F785B4E4E3}" name="Dept"/>
    <tableColumn id="7" xr3:uid="{B3DB90B6-A308-453A-A431-3186E2091BA4}" name="Program"/>
    <tableColumn id="8" xr3:uid="{A00D708D-8A57-4A93-A26A-53F5CF22C57C}" name="Project"/>
    <tableColumn id="9" xr3:uid="{BE93141B-EA48-4102-A133-96F41A64783C}" name="Activity"/>
    <tableColumn id="10" xr3:uid="{D51D626D-EAFA-4E31-A665-0E237A60BC22}" name="Source Type"/>
    <tableColumn id="11" xr3:uid="{B74CC639-668D-402B-8EFA-8A86EBD46171}" name="Category"/>
    <tableColumn id="12" xr3:uid="{A8C29DAC-6506-46D4-B5F0-3EBDF44DE953}" name="Subcategory"/>
    <tableColumn id="13" xr3:uid="{180C9E4A-ED1A-4A5E-B1C2-15015920D70B}" name="An Type"/>
    <tableColumn id="14" xr3:uid="{2FC9379C-4E89-47F7-912E-6A76ECCD7D00}" name="Account" dataDxfId="51"/>
    <tableColumn id="15" xr3:uid="{6C2CCF17-C7F4-4072-ADF6-DBE89EA6F633}" name="User Code"/>
    <tableColumn id="16" xr3:uid="{81BEB735-E821-434F-9C6C-C63DDF4890DC}" name="Account Descr"/>
    <tableColumn id="17" xr3:uid="{10D9FF64-8987-4D81-A878-D8DA8A67B07A}" name="Sum Amount"/>
    <tableColumn id="18" xr3:uid="{BB69ACBC-4A47-4148-BAA8-B9BD9AB98D13}" name="Period"/>
    <tableColumn id="19" xr3:uid="{5FD72CF7-AECE-49AF-8058-72416184D57E}" name="Source"/>
    <tableColumn id="20" xr3:uid="{7839D8BE-680A-4686-B630-19B8FDF2C1A0}" name="Sys Source"/>
    <tableColumn id="21" xr3:uid="{4DAF8142-CB69-4D4A-B481-0A1EB4E8CEF7}" name="Date" dataDxfId="50"/>
    <tableColumn id="22" xr3:uid="{A224CFCE-C358-441E-96C3-434E68D35427}" name="Posted" dataDxfId="49"/>
    <tableColumn id="23" xr3:uid="{FFC66D4D-4AB4-4266-8350-2E356FAAC16C}" name="Revenue/Expense" dataDxfId="48">
      <calculatedColumnFormula>IF(Table2[[#This Row],[Account]]&lt;70000000,"Rev","Exp")</calculatedColumnFormula>
    </tableColumn>
    <tableColumn id="24" xr3:uid="{9414806A-E97B-457B-ABC3-BE8FCF1FFF95}" name="5 Digit Acct" dataDxfId="47">
      <calculatedColumnFormula>LEFT(Table2[[#This Row],[Account]],5)</calculatedColumnFormula>
    </tableColumn>
    <tableColumn id="25" xr3:uid="{D22961F3-44EE-4809-AF20-F2AC6869E31D}" name="NonGov_PTFED" dataDxfId="46">
      <calculatedColumnFormula>_xlfn.XLOOKUP(Table2[[#This Row],[Project]],'Non-Gov PTFED Grants'!A:A,'Non-Gov PTFED Grants'!B:B,"",0)</calculatedColumnFormula>
    </tableColumn>
    <tableColumn id="26" xr3:uid="{99220A33-241E-4C57-81B0-99BF1CE8BEB6}" name="Act_Ana Type" dataDxfId="45">
      <calculatedColumnFormula>CONCATENATE(Table2[[#This Row],[Activity]],Table2[[#This Row],[An Type]])</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D4AD5E1-4599-49A8-AE09-06D232E6A96D}" name="Table1" displayName="Table1" ref="A1:Q2" totalsRowShown="0">
  <autoFilter ref="A1:Q2" xr:uid="{AD4AD5E1-4599-49A8-AE09-06D232E6A96D}"/>
  <tableColumns count="17">
    <tableColumn id="1" xr3:uid="{6B44A1B4-B5B5-482C-A24A-9BEB7854F0FD}" name="PC Bus Unit"/>
    <tableColumn id="2" xr3:uid="{525D145E-4561-4167-BFB3-70DC43C27DDF}" name="CFDA"/>
    <tableColumn id="3" xr3:uid="{D2BA022C-CCEA-4BCE-8570-9B7BD0E4936D}" name="Program"/>
    <tableColumn id="4" xr3:uid="{E58DF128-D8EF-46FA-96B6-296B58920444}" name="Contract/Award"/>
    <tableColumn id="5" xr3:uid="{E5923012-2611-42DB-B9D2-AAC9C11E61E4}" name="Grantor"/>
    <tableColumn id="6" xr3:uid="{A734BBD1-49DC-4B41-A04E-C58844466A82}" name="Grantor Name"/>
    <tableColumn id="7" xr3:uid="{32DBD07F-B338-400C-B72A-05BC27040DC3}" name="Ref Awd Num"/>
    <tableColumn id="8" xr3:uid="{05D6ABDE-B188-4404-9C21-87A037FB246C}" name="Fed Awd ID#"/>
    <tableColumn id="9" xr3:uid="{FCA7E2A4-34DC-4A66-8DB8-07C8925B3500}" name="Award Begin" dataDxfId="44"/>
    <tableColumn id="10" xr3:uid="{F3F341EA-84CA-481C-BE84-26F5957C81E2}" name="Award End" dataDxfId="43"/>
    <tableColumn id="11" xr3:uid="{33D596B6-E1FC-47B0-BEB5-A3841A14B07D}" name="Project"/>
    <tableColumn id="12" xr3:uid="{D9E07927-235C-400F-9C50-4A057F72BD66}" name="Activity"/>
    <tableColumn id="13" xr3:uid="{55A87A68-90D7-4B97-96D7-5A250074BF2B}" name="Activity Type"/>
    <tableColumn id="14" xr3:uid="{5E01C69E-6651-41BA-90D5-24FCFE6BCAF4}" name="Anl Type"/>
    <tableColumn id="15" xr3:uid="{6CD1D763-0B80-4926-9DD9-B9E59EBFE238}" name="Account" dataDxfId="42"/>
    <tableColumn id="16" xr3:uid="{437EED4B-E756-4632-8A37-67F27A430E4E}" name="Total Amount" dataDxfId="41" dataCellStyle="Comma"/>
    <tableColumn id="17" xr3:uid="{2225AD7C-B9EF-46FC-9554-C7A815C6277F}" name="INFO"/>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9FF43DB-E265-463A-9D5F-3830ABA054CE}" name="Table6" displayName="Table6" ref="A3:J4" totalsRowShown="0" headerRowDxfId="40" headerRowBorderDxfId="39" tableBorderDxfId="38" headerRowCellStyle="Normal 4" dataCellStyle="Normal 4">
  <autoFilter ref="A3:J4" xr:uid="{C9FF43DB-E265-463A-9D5F-3830ABA054CE}"/>
  <tableColumns count="10">
    <tableColumn id="1" xr3:uid="{07A65ADC-6199-43F1-9665-6A5D984F9667}" name="PC Bus Unit" dataCellStyle="Normal 4"/>
    <tableColumn id="2" xr3:uid="{501D23B1-9B6D-4281-A391-857374ED970F}" name="Contract" dataCellStyle="Normal 4"/>
    <tableColumn id="3" xr3:uid="{65CD8DF6-B725-480F-B73A-2B4947932D47}" name="Project" dataCellStyle="Normal 4"/>
    <tableColumn id="4" xr3:uid="{F8205AA9-2955-440E-8BF7-85EDCFD06E14}" name="Activity" dataCellStyle="Normal 4"/>
    <tableColumn id="5" xr3:uid="{D923FDB4-81F0-4C1F-9750-D71690FB1406}" name="Acctg Date" dataDxfId="37" dataCellStyle="Normal 4"/>
    <tableColumn id="6" xr3:uid="{59527F4C-C19E-4384-A7A0-C4E9357C7297}" name="Amount" dataCellStyle="Comma"/>
    <tableColumn id="7" xr3:uid="{D2CD5851-5F04-43C9-88B4-F41F661FEF0B}" name="Account" dataDxfId="36" dataCellStyle="Normal 4"/>
    <tableColumn id="8" xr3:uid="{B3445F0F-FA5E-4070-84A1-688A02B9E9A1}" name="Journal ID" dataCellStyle="Normal 4"/>
    <tableColumn id="9" xr3:uid="{3BB7601E-F454-4A43-8F0B-930033E35E3F}" name="Jrnl Date" dataDxfId="35" dataCellStyle="Normal 4"/>
    <tableColumn id="10" xr3:uid="{C7CB4FF8-BAB3-4AE5-8F18-AA998F18268F}" name="Status" dataCellStyle="Normal 4"/>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3399901-7549-463D-9A35-943A3A76733F}" name="Table3" displayName="Table3" ref="A3:L4" totalsRowShown="0" headerRowDxfId="34" headerRowBorderDxfId="33" tableBorderDxfId="32" headerRowCellStyle="Normal 4" dataCellStyle="Normal 4">
  <autoFilter ref="A3:L4" xr:uid="{23399901-7549-463D-9A35-943A3A76733F}"/>
  <sortState xmlns:xlrd2="http://schemas.microsoft.com/office/spreadsheetml/2017/richdata2" ref="A3:L3">
    <sortCondition ref="B3"/>
  </sortState>
  <tableColumns count="12">
    <tableColumn id="1" xr3:uid="{E697BC44-9E28-4D8C-9D7F-9F564FF08C9C}" name="GL Bus Unit" dataCellStyle="Normal 4"/>
    <tableColumn id="2" xr3:uid="{89542DEF-DD1E-4509-8683-280FF3223C43}" name="Journal ID" dataCellStyle="Normal 4"/>
    <tableColumn id="3" xr3:uid="{C996AF80-5983-4236-9253-6AE82D94A110}" name="Jrnl Date" dataDxfId="31" dataCellStyle="Normal 4"/>
    <tableColumn id="4" xr3:uid="{393E4538-42F1-49E4-B06D-93B547FEF865}" name="Jrnl Status" dataCellStyle="Normal 4"/>
    <tableColumn id="5" xr3:uid="{80155585-4712-4D6B-A570-70EA8C0E35BD}" name="Budget Status" dataCellStyle="Normal 4"/>
    <tableColumn id="6" xr3:uid="{1AC9EEFE-024B-4BEC-8D84-F77C92E70820}" name="Sys Source" dataCellStyle="Normal 4"/>
    <tableColumn id="7" xr3:uid="{2DEC1DBA-94C0-4416-8C59-A5176E616BEB}" name="Account" dataDxfId="30" dataCellStyle="Normal 4"/>
    <tableColumn id="8" xr3:uid="{3EA36C5A-C7EC-4026-A172-197054458737}" name="Dept ID" dataCellStyle="Normal 4"/>
    <tableColumn id="9" xr3:uid="{B51AA5DD-53CD-456A-8A14-EA2B6920BD23}" name="Fund" dataCellStyle="Normal 4"/>
    <tableColumn id="10" xr3:uid="{B0885D13-FC12-4A94-8B00-4E939260666B}" name="Project" dataCellStyle="Normal 4"/>
    <tableColumn id="11" xr3:uid="{23EB412B-9C49-409C-A938-FD16482D56CF}" name="Sum Amount" dataCellStyle="Comma"/>
    <tableColumn id="12" xr3:uid="{16A2AA64-B576-4974-B895-9BC65CA39974}" name="Year" dataDxfId="29" dataCellStyle="Normal 4"/>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29C655C-3904-48C6-ACA8-00BC2A38564B}" name="Table5" displayName="Table5" ref="A3:AF4" totalsRowShown="0">
  <autoFilter ref="A3:AF4" xr:uid="{729C655C-3904-48C6-ACA8-00BC2A38564B}"/>
  <tableColumns count="32">
    <tableColumn id="1" xr3:uid="{557CF740-1869-445C-BECC-C7FD9909E674}" name="REV Year"/>
    <tableColumn id="2" xr3:uid="{417A39F0-7C5C-42CD-91F3-C818B9C0BB9D}" name="REV Acctg Date" dataDxfId="28"/>
    <tableColumn id="3" xr3:uid="{7ED667A1-8814-46E8-8C2A-667F0D7121A8}" name="REV GL Distrib Status"/>
    <tableColumn id="4" xr3:uid="{AF1397A5-5D51-45D9-85AF-F8EB9CEBC58D}" name="REV Journal ID"/>
    <tableColumn id="5" xr3:uid="{BD51F43C-603A-4B77-A9D7-F94F8C29C813}" name="Jrnl Date" dataDxfId="27"/>
    <tableColumn id="6" xr3:uid="{91A5D01E-B0FB-4277-ABC0-B4926BC6BF6C}" name="Jrnl Ln #"/>
    <tableColumn id="7" xr3:uid="{7B122FEA-AF29-4EE1-8608-AF140E82D6B9}" name="EXP Acctg Date" dataDxfId="26"/>
    <tableColumn id="8" xr3:uid="{12EA7BE9-45CA-4A37-ACBC-6B514A021B1C}" name="EXP Year"/>
    <tableColumn id="9" xr3:uid="{2E1CB9F9-3045-4738-95E8-46B9491091A4}" name="Amount"/>
    <tableColumn id="10" xr3:uid="{C2860720-D441-47F0-ACCB-065AF2C0BE00}" name="PC Bus Unit"/>
    <tableColumn id="11" xr3:uid="{60B2A0CA-9FBB-498B-BD10-AD8F7DCDAA13}" name="Contract/Award"/>
    <tableColumn id="12" xr3:uid="{02DF085D-1686-4C4A-A6D7-591DE5B45D04}" name="Project"/>
    <tableColumn id="13" xr3:uid="{ADC914EC-8614-4469-83FD-C220B328FAA4}" name="Activity"/>
    <tableColumn id="14" xr3:uid="{D9E469CC-4231-428A-AB5A-E04EEE2651DC}" name="Source Type"/>
    <tableColumn id="15" xr3:uid="{978A26C3-B387-41FD-B5E8-2BA30D09035B}" name="Category"/>
    <tableColumn id="16" xr3:uid="{9250F95E-189A-489D-A1A9-0CE7BCD4D4E9}" name="Subcategory"/>
    <tableColumn id="17" xr3:uid="{FB835F0B-C019-433A-BAE2-6E32444F3C84}" name="An Type"/>
    <tableColumn id="18" xr3:uid="{24A94C3A-4B99-4817-B52F-F4B3F0F3BCB7}" name="Account" dataDxfId="25"/>
    <tableColumn id="19" xr3:uid="{45B1F2B9-F24A-407D-B7F6-7FE3ED432B32}" name="Dept"/>
    <tableColumn id="20" xr3:uid="{3974C2AE-1FBD-4903-992A-8C03079A4D5E}" name="Program"/>
    <tableColumn id="21" xr3:uid="{8307976E-C6B3-4804-8350-ADFE15779F05}" name="Fund"/>
    <tableColumn id="22" xr3:uid="{44F19E27-CE8D-4DBE-9CED-520C4E2D325F}" name="Location CF"/>
    <tableColumn id="23" xr3:uid="{0C37F53E-B5B6-4A21-AA9A-5ADCFA0D4B08}" name="Bonds"/>
    <tableColumn id="24" xr3:uid="{50650AFF-B4FD-4F4D-8775-993A90CC0EE2}" name="User Code"/>
    <tableColumn id="25" xr3:uid="{EF745729-4D24-4848-859D-50EC38675DAE}" name="Trans Date" dataDxfId="24"/>
    <tableColumn id="26" xr3:uid="{9A0A42CD-E629-4239-BD34-F0C427F07222}" name="Trans ID"/>
    <tableColumn id="27" xr3:uid="{038C09DF-CE11-44FF-95E0-C3D4EFCC9FA5}" name="EXP Journal ID"/>
    <tableColumn id="28" xr3:uid="{E40D3553-AA23-44E0-92C4-95BA2380D026}" name="Jrnl Date2" dataDxfId="23"/>
    <tableColumn id="29" xr3:uid="{EB75EA5D-3941-4B0A-82B0-16839FF382D7}" name="Descr"/>
    <tableColumn id="30" xr3:uid="{604EFD3C-5E59-4FAC-8E38-778A294DFB17}" name="Sys Source"/>
    <tableColumn id="31" xr3:uid="{C3C75A69-AC22-4074-9EC1-28948EE528BB}" name="BI Distrib"/>
    <tableColumn id="32" xr3:uid="{09DED1FD-B6B3-4A9F-B408-24A9A7979F4E}" name="Adjustment Amount">
      <calculatedColumnFormula>IF(A4=2022,I4,-I4)</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ECF5913-82EB-4B99-9CC3-3838241EC23A}" name="Table4" displayName="Table4" ref="A3:B4" totalsRowShown="0">
  <autoFilter ref="A3:B4" xr:uid="{DECF5913-82EB-4B99-9CC3-3838241EC23A}"/>
  <tableColumns count="2">
    <tableColumn id="1" xr3:uid="{A76FCDF3-58C1-4F6A-8793-2EAEB6CB70E7}" name="Non-Gov PTFED Grants"/>
    <tableColumn id="2" xr3:uid="{4C49CE34-B5A0-4151-813A-EA23EC164EE4}" name="SEFA Reportable"/>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877524A-AA10-4409-8A9D-B0EF221C72B7}" name="cfdaTab4" displayName="cfdaTab4" ref="G3:J2411" totalsRowShown="0" headerRowDxfId="16" headerRowBorderDxfId="15" tableBorderDxfId="14" totalsRowBorderDxfId="13">
  <autoFilter ref="G3:J2411" xr:uid="{00000000-0009-0000-0100-000003000000}"/>
  <tableColumns count="4">
    <tableColumn id="1" xr3:uid="{5D560809-C799-411A-BC3F-2CDD48D46E05}" name="CFDA" dataDxfId="12"/>
    <tableColumn id="2" xr3:uid="{8A4254E0-1E3D-4E9B-981F-F2C08D5842DE}" name="CFDA Description" dataDxfId="11"/>
    <tableColumn id="3" xr3:uid="{77B652C5-E18F-4D64-9341-539CAF8F7ED5}" name="Federal Agency Description" dataDxfId="10"/>
    <tableColumn id="4" xr3:uid="{213125C9-CDB0-4FF0-9CAF-05B555099B9A}" name="Grantor" dataDxfId="9"/>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958229A-0B2B-454A-A2AE-EF7123E16682}" name="entTab" displayName="entTab" ref="C3:E84" totalsRowShown="0" headerRowDxfId="8" headerRowBorderDxfId="7" tableBorderDxfId="6" totalsRowBorderDxfId="5">
  <autoFilter ref="C3:E84" xr:uid="{00000000-0009-0000-0100-000002000000}"/>
  <tableColumns count="3">
    <tableColumn id="1" xr3:uid="{FB2888AA-FD03-44E3-971C-CB3D1E081816}" name="ENTITY" dataDxfId="4"/>
    <tableColumn id="2" xr3:uid="{EF3C9BCA-393C-45E3-BEFD-415DF8FE03E1}" name="ENTITY_DESCRIPTION" dataDxfId="3"/>
    <tableColumn id="3" xr3:uid="{791CFA2A-EC82-454E-B071-17CA09EA14F2}" name="State Grantee Agency" dataDxfId="2"/>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EDC94F7-BCF0-46B7-B765-F425B114EEF2}" name="Table511" displayName="Table511" ref="A23:A26" totalsRowShown="0" headerRowDxfId="1" headerRowBorderDxfId="0">
  <autoFilter ref="A23:A26" xr:uid="{D9FE6287-056F-45DC-BD80-D0CF54A4A8B3}"/>
  <tableColumns count="1">
    <tableColumn id="1" xr3:uid="{F055EF52-A7B7-46F6-93E9-9F100BFA98EF}" name="ID Sourc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2.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3.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6.xm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7.xml"/></Relationships>
</file>

<file path=xl/worksheets/_rels/sheet16.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1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10.bin"/><Relationship Id="rId4" Type="http://schemas.openxmlformats.org/officeDocument/2006/relationships/table" Target="../tables/table9.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24F78-80BC-4690-A65C-4A5998153407}">
  <dimension ref="A3:I350"/>
  <sheetViews>
    <sheetView workbookViewId="0">
      <pane ySplit="3" topLeftCell="A4" activePane="bottomLeft" state="frozen"/>
      <selection pane="bottomLeft" activeCell="D12" sqref="D12"/>
    </sheetView>
  </sheetViews>
  <sheetFormatPr defaultRowHeight="14.4"/>
  <cols>
    <col min="1" max="1" width="20.33203125" customWidth="1"/>
    <col min="2" max="2" width="17.33203125" customWidth="1"/>
    <col min="3" max="3" width="39.33203125" customWidth="1"/>
    <col min="4" max="4" width="38.33203125" bestFit="1" customWidth="1"/>
    <col min="5" max="5" width="9.5546875" bestFit="1" customWidth="1"/>
    <col min="6" max="6" width="10.5546875" bestFit="1" customWidth="1"/>
    <col min="7" max="8" width="17.88671875" bestFit="1" customWidth="1"/>
    <col min="9" max="9" width="13.109375" customWidth="1"/>
  </cols>
  <sheetData>
    <row r="3" spans="1:9" ht="28.8">
      <c r="A3" s="35" t="s">
        <v>0</v>
      </c>
      <c r="B3" s="35" t="s">
        <v>1</v>
      </c>
      <c r="C3" s="35" t="s">
        <v>2</v>
      </c>
      <c r="D3" s="35" t="s">
        <v>3</v>
      </c>
      <c r="E3" s="35" t="s">
        <v>4</v>
      </c>
      <c r="F3" s="35" t="s">
        <v>5</v>
      </c>
      <c r="G3" s="35" t="s">
        <v>6</v>
      </c>
      <c r="H3" s="35" t="s">
        <v>7</v>
      </c>
      <c r="I3" s="35" t="s">
        <v>8</v>
      </c>
    </row>
    <row r="4" spans="1:9">
      <c r="A4">
        <f>'Recon Sheet'!A11</f>
        <v>0</v>
      </c>
      <c r="B4" t="str">
        <f>_xlfn.XLOOKUP(A4,'Tab A - TN_GR06_Pivot'!A:A,'Tab A - TN_GR06_Pivot'!B:B,"",0)</f>
        <v/>
      </c>
      <c r="C4" s="42" t="str">
        <f>_xlfn.XLOOKUP(B4,lookup!G:G,lookup!H:H,"",0)</f>
        <v/>
      </c>
      <c r="D4" t="str">
        <f>_xlfn.XLOOKUP(B4,lookup!G:G,lookup!I:I,"",0)</f>
        <v/>
      </c>
      <c r="E4" s="1" t="str">
        <f>_xlfn.XLOOKUP(A4,TN_GR06_Data!K:K,TN_GR06_Data!I:I,"",0)</f>
        <v/>
      </c>
      <c r="F4" s="1" t="str">
        <f>_xlfn.XLOOKUP(A4,TN_GR06_Data!K:K,TN_GR06_Data!J:J,"",0)</f>
        <v/>
      </c>
      <c r="G4" t="str">
        <f>_xlfn.XLOOKUP(A4,'Tab A - TN_GR06_Pivot'!A:A,'Tab A - TN_GR06_Pivot'!C:C,"",0)</f>
        <v/>
      </c>
      <c r="H4" t="str">
        <f>_xlfn.XLOOKUP(A4,'Tab A - TN_GR06_Pivot'!A:A,'Tab A - TN_GR06_Pivot'!D:D,"",0)</f>
        <v/>
      </c>
      <c r="I4" s="25" t="str">
        <f>_xlfn.XLOOKUP(A4,'Recon Sheet'!A:A,'Recon Sheet'!P:P,"0",0)</f>
        <v>0</v>
      </c>
    </row>
    <row r="5" spans="1:9">
      <c r="A5">
        <f>'Recon Sheet'!A12</f>
        <v>0</v>
      </c>
      <c r="B5" t="str">
        <f>_xlfn.XLOOKUP(A5,'Tab A - TN_GR06_Pivot'!A:A,'Tab A - TN_GR06_Pivot'!B:B,"",0)</f>
        <v/>
      </c>
      <c r="C5" s="42" t="str">
        <f>_xlfn.XLOOKUP(B5,lookup!G:G,lookup!H:H,"",0)</f>
        <v/>
      </c>
      <c r="D5" t="str">
        <f>_xlfn.XLOOKUP(B5,lookup!G:G,lookup!I:I,"",0)</f>
        <v/>
      </c>
      <c r="E5" s="1" t="str">
        <f>_xlfn.XLOOKUP(A5,TN_GR06_Data!K:K,TN_GR06_Data!I:I,"",0)</f>
        <v/>
      </c>
      <c r="F5" s="1" t="str">
        <f>_xlfn.XLOOKUP(A5,TN_GR06_Data!K:K,TN_GR06_Data!J:J,"",0)</f>
        <v/>
      </c>
      <c r="G5" t="str">
        <f>_xlfn.XLOOKUP(A5,'Tab A - TN_GR06_Pivot'!A:A,'Tab A - TN_GR06_Pivot'!C:C,"",0)</f>
        <v/>
      </c>
      <c r="H5" t="str">
        <f>_xlfn.XLOOKUP(A5,'Tab A - TN_GR06_Pivot'!A:A,'Tab A - TN_GR06_Pivot'!D:D,"",0)</f>
        <v/>
      </c>
      <c r="I5" s="25" t="str">
        <f>_xlfn.XLOOKUP(A5,'Recon Sheet'!A:A,'Recon Sheet'!P:P,"0",0)</f>
        <v>0</v>
      </c>
    </row>
    <row r="6" spans="1:9">
      <c r="A6">
        <f>'Recon Sheet'!A13</f>
        <v>0</v>
      </c>
      <c r="B6" t="str">
        <f>_xlfn.XLOOKUP(A6,'Tab A - TN_GR06_Pivot'!A:A,'Tab A - TN_GR06_Pivot'!B:B,"",0)</f>
        <v/>
      </c>
      <c r="C6" s="42" t="str">
        <f>_xlfn.XLOOKUP(B6,lookup!G:G,lookup!H:H,"",0)</f>
        <v/>
      </c>
      <c r="D6" t="str">
        <f>_xlfn.XLOOKUP(B6,lookup!G:G,lookup!I:I,"",0)</f>
        <v/>
      </c>
      <c r="E6" s="1" t="str">
        <f>_xlfn.XLOOKUP(A6,TN_GR06_Data!K:K,TN_GR06_Data!I:I,"",0)</f>
        <v/>
      </c>
      <c r="F6" s="1" t="str">
        <f>_xlfn.XLOOKUP(A6,TN_GR06_Data!K:K,TN_GR06_Data!J:J,"",0)</f>
        <v/>
      </c>
      <c r="G6" t="str">
        <f>_xlfn.XLOOKUP(A6,'Tab A - TN_GR06_Pivot'!A:A,'Tab A - TN_GR06_Pivot'!C:C,"",0)</f>
        <v/>
      </c>
      <c r="H6" t="str">
        <f>_xlfn.XLOOKUP(A6,'Tab A - TN_GR06_Pivot'!A:A,'Tab A - TN_GR06_Pivot'!D:D,"",0)</f>
        <v/>
      </c>
      <c r="I6" s="25" t="str">
        <f>_xlfn.XLOOKUP(A6,'Recon Sheet'!A:A,'Recon Sheet'!P:P,"0",0)</f>
        <v>0</v>
      </c>
    </row>
    <row r="7" spans="1:9">
      <c r="A7">
        <f>'Recon Sheet'!A14</f>
        <v>0</v>
      </c>
      <c r="B7" t="str">
        <f>_xlfn.XLOOKUP(A7,'Tab A - TN_GR06_Pivot'!A:A,'Tab A - TN_GR06_Pivot'!B:B,"",0)</f>
        <v/>
      </c>
      <c r="C7" s="42" t="str">
        <f>_xlfn.XLOOKUP(B7,lookup!G:G,lookup!H:H,"",0)</f>
        <v/>
      </c>
      <c r="D7" t="str">
        <f>_xlfn.XLOOKUP(B7,lookup!G:G,lookup!I:I,"",0)</f>
        <v/>
      </c>
      <c r="E7" s="1" t="str">
        <f>_xlfn.XLOOKUP(A7,TN_GR06_Data!K:K,TN_GR06_Data!I:I,"",0)</f>
        <v/>
      </c>
      <c r="F7" s="1" t="str">
        <f>_xlfn.XLOOKUP(A7,TN_GR06_Data!K:K,TN_GR06_Data!J:J,"",0)</f>
        <v/>
      </c>
      <c r="G7" t="str">
        <f>_xlfn.XLOOKUP(A7,'Tab A - TN_GR06_Pivot'!A:A,'Tab A - TN_GR06_Pivot'!C:C,"",0)</f>
        <v/>
      </c>
      <c r="H7" t="str">
        <f>_xlfn.XLOOKUP(A7,'Tab A - TN_GR06_Pivot'!A:A,'Tab A - TN_GR06_Pivot'!D:D,"",0)</f>
        <v/>
      </c>
      <c r="I7" s="25" t="str">
        <f>_xlfn.XLOOKUP(A7,'Recon Sheet'!A:A,'Recon Sheet'!P:P,"0",0)</f>
        <v>0</v>
      </c>
    </row>
    <row r="8" spans="1:9">
      <c r="A8">
        <f>'Recon Sheet'!A15</f>
        <v>0</v>
      </c>
      <c r="B8" t="str">
        <f>_xlfn.XLOOKUP(A8,'Tab A - TN_GR06_Pivot'!A:A,'Tab A - TN_GR06_Pivot'!B:B,"",0)</f>
        <v/>
      </c>
      <c r="C8" s="42" t="str">
        <f>_xlfn.XLOOKUP(B8,lookup!G:G,lookup!H:H,"",0)</f>
        <v/>
      </c>
      <c r="D8" t="str">
        <f>_xlfn.XLOOKUP(B8,lookup!G:G,lookup!I:I,"",0)</f>
        <v/>
      </c>
      <c r="E8" s="1" t="str">
        <f>_xlfn.XLOOKUP(A8,TN_GR06_Data!K:K,TN_GR06_Data!I:I,"",0)</f>
        <v/>
      </c>
      <c r="F8" s="1" t="str">
        <f>_xlfn.XLOOKUP(A8,TN_GR06_Data!K:K,TN_GR06_Data!J:J,"",0)</f>
        <v/>
      </c>
      <c r="G8" t="str">
        <f>_xlfn.XLOOKUP(A8,'Tab A - TN_GR06_Pivot'!A:A,'Tab A - TN_GR06_Pivot'!C:C,"",0)</f>
        <v/>
      </c>
      <c r="H8" t="str">
        <f>_xlfn.XLOOKUP(A8,'Tab A - TN_GR06_Pivot'!A:A,'Tab A - TN_GR06_Pivot'!D:D,"",0)</f>
        <v/>
      </c>
      <c r="I8" s="25" t="str">
        <f>_xlfn.XLOOKUP(A8,'Recon Sheet'!A:A,'Recon Sheet'!P:P,"0",0)</f>
        <v>0</v>
      </c>
    </row>
    <row r="9" spans="1:9">
      <c r="A9">
        <f>'Recon Sheet'!A16</f>
        <v>0</v>
      </c>
      <c r="B9" t="str">
        <f>_xlfn.XLOOKUP(A9,'Tab A - TN_GR06_Pivot'!A:A,'Tab A - TN_GR06_Pivot'!B:B,"",0)</f>
        <v/>
      </c>
      <c r="C9" s="42" t="str">
        <f>_xlfn.XLOOKUP(B9,lookup!G:G,lookup!H:H,"",0)</f>
        <v/>
      </c>
      <c r="D9" t="str">
        <f>_xlfn.XLOOKUP(B9,lookup!G:G,lookup!I:I,"",0)</f>
        <v/>
      </c>
      <c r="E9" s="1" t="str">
        <f>_xlfn.XLOOKUP(A9,TN_GR06_Data!K:K,TN_GR06_Data!I:I,"",0)</f>
        <v/>
      </c>
      <c r="F9" s="1" t="str">
        <f>_xlfn.XLOOKUP(A9,TN_GR06_Data!K:K,TN_GR06_Data!J:J,"",0)</f>
        <v/>
      </c>
      <c r="G9" t="str">
        <f>_xlfn.XLOOKUP(A9,'Tab A - TN_GR06_Pivot'!A:A,'Tab A - TN_GR06_Pivot'!C:C,"",0)</f>
        <v/>
      </c>
      <c r="H9" t="str">
        <f>_xlfn.XLOOKUP(A9,'Tab A - TN_GR06_Pivot'!A:A,'Tab A - TN_GR06_Pivot'!D:D,"",0)</f>
        <v/>
      </c>
      <c r="I9" s="25" t="str">
        <f>_xlfn.XLOOKUP(A9,'Recon Sheet'!A:A,'Recon Sheet'!P:P,"0",0)</f>
        <v>0</v>
      </c>
    </row>
    <row r="10" spans="1:9">
      <c r="A10">
        <f>'Recon Sheet'!A17</f>
        <v>0</v>
      </c>
      <c r="B10" t="str">
        <f>_xlfn.XLOOKUP(A10,'Tab A - TN_GR06_Pivot'!A:A,'Tab A - TN_GR06_Pivot'!B:B,"",0)</f>
        <v/>
      </c>
      <c r="C10" s="42" t="str">
        <f>_xlfn.XLOOKUP(B10,lookup!G:G,lookup!H:H,"",0)</f>
        <v/>
      </c>
      <c r="D10" t="str">
        <f>_xlfn.XLOOKUP(B10,lookup!G:G,lookup!I:I,"",0)</f>
        <v/>
      </c>
      <c r="E10" s="1" t="str">
        <f>_xlfn.XLOOKUP(A10,TN_GR06_Data!K:K,TN_GR06_Data!I:I,"",0)</f>
        <v/>
      </c>
      <c r="F10" s="1" t="str">
        <f>_xlfn.XLOOKUP(A10,TN_GR06_Data!K:K,TN_GR06_Data!J:J,"",0)</f>
        <v/>
      </c>
      <c r="G10" t="str">
        <f>_xlfn.XLOOKUP(A10,'Tab A - TN_GR06_Pivot'!A:A,'Tab A - TN_GR06_Pivot'!C:C,"",0)</f>
        <v/>
      </c>
      <c r="H10" t="str">
        <f>_xlfn.XLOOKUP(A10,'Tab A - TN_GR06_Pivot'!A:A,'Tab A - TN_GR06_Pivot'!D:D,"",0)</f>
        <v/>
      </c>
      <c r="I10" s="25" t="str">
        <f>_xlfn.XLOOKUP(A10,'Recon Sheet'!A:A,'Recon Sheet'!P:P,"0",0)</f>
        <v>0</v>
      </c>
    </row>
    <row r="11" spans="1:9">
      <c r="A11">
        <f>'Recon Sheet'!A18</f>
        <v>0</v>
      </c>
      <c r="B11" t="str">
        <f>_xlfn.XLOOKUP(A11,'Tab A - TN_GR06_Pivot'!A:A,'Tab A - TN_GR06_Pivot'!B:B,"",0)</f>
        <v/>
      </c>
      <c r="C11" s="42" t="str">
        <f>_xlfn.XLOOKUP(B11,lookup!G:G,lookup!H:H,"",0)</f>
        <v/>
      </c>
      <c r="D11" t="str">
        <f>_xlfn.XLOOKUP(B11,lookup!G:G,lookup!I:I,"",0)</f>
        <v/>
      </c>
      <c r="E11" s="1" t="str">
        <f>_xlfn.XLOOKUP(A11,TN_GR06_Data!K:K,TN_GR06_Data!I:I,"",0)</f>
        <v/>
      </c>
      <c r="F11" s="1" t="str">
        <f>_xlfn.XLOOKUP(A11,TN_GR06_Data!K:K,TN_GR06_Data!J:J,"",0)</f>
        <v/>
      </c>
      <c r="G11" t="str">
        <f>_xlfn.XLOOKUP(A11,'Tab A - TN_GR06_Pivot'!A:A,'Tab A - TN_GR06_Pivot'!C:C,"",0)</f>
        <v/>
      </c>
      <c r="H11" t="str">
        <f>_xlfn.XLOOKUP(A11,'Tab A - TN_GR06_Pivot'!A:A,'Tab A - TN_GR06_Pivot'!D:D,"",0)</f>
        <v/>
      </c>
      <c r="I11" s="25" t="str">
        <f>_xlfn.XLOOKUP(A11,'Recon Sheet'!A:A,'Recon Sheet'!P:P,"0",0)</f>
        <v>0</v>
      </c>
    </row>
    <row r="12" spans="1:9">
      <c r="A12">
        <f>'Recon Sheet'!A19</f>
        <v>0</v>
      </c>
      <c r="B12" t="str">
        <f>_xlfn.XLOOKUP(A12,'Tab A - TN_GR06_Pivot'!A:A,'Tab A - TN_GR06_Pivot'!B:B,"",0)</f>
        <v/>
      </c>
      <c r="C12" s="42" t="str">
        <f>_xlfn.XLOOKUP(B12,lookup!G:G,lookup!H:H,"",0)</f>
        <v/>
      </c>
      <c r="D12" t="str">
        <f>_xlfn.XLOOKUP(B12,lookup!G:G,lookup!I:I,"",0)</f>
        <v/>
      </c>
      <c r="E12" s="1" t="str">
        <f>_xlfn.XLOOKUP(A12,TN_GR06_Data!K:K,TN_GR06_Data!I:I,"",0)</f>
        <v/>
      </c>
      <c r="F12" s="1" t="str">
        <f>_xlfn.XLOOKUP(A12,TN_GR06_Data!K:K,TN_GR06_Data!J:J,"",0)</f>
        <v/>
      </c>
      <c r="G12" t="str">
        <f>_xlfn.XLOOKUP(A12,'Tab A - TN_GR06_Pivot'!A:A,'Tab A - TN_GR06_Pivot'!C:C,"",0)</f>
        <v/>
      </c>
      <c r="H12" t="str">
        <f>_xlfn.XLOOKUP(A12,'Tab A - TN_GR06_Pivot'!A:A,'Tab A - TN_GR06_Pivot'!D:D,"",0)</f>
        <v/>
      </c>
      <c r="I12" s="25" t="str">
        <f>_xlfn.XLOOKUP(A12,'Recon Sheet'!A:A,'Recon Sheet'!P:P,"0",0)</f>
        <v>0</v>
      </c>
    </row>
    <row r="13" spans="1:9">
      <c r="A13">
        <f>'Recon Sheet'!A20</f>
        <v>0</v>
      </c>
      <c r="B13" t="str">
        <f>_xlfn.XLOOKUP(A13,'Tab A - TN_GR06_Pivot'!A:A,'Tab A - TN_GR06_Pivot'!B:B,"",0)</f>
        <v/>
      </c>
      <c r="C13" s="42" t="str">
        <f>_xlfn.XLOOKUP(B13,lookup!G:G,lookup!H:H,"",0)</f>
        <v/>
      </c>
      <c r="D13" t="str">
        <f>_xlfn.XLOOKUP(B13,lookup!G:G,lookup!I:I,"",0)</f>
        <v/>
      </c>
      <c r="E13" s="1" t="str">
        <f>_xlfn.XLOOKUP(A13,TN_GR06_Data!K:K,TN_GR06_Data!I:I,"",0)</f>
        <v/>
      </c>
      <c r="F13" s="1" t="str">
        <f>_xlfn.XLOOKUP(A13,TN_GR06_Data!K:K,TN_GR06_Data!J:J,"",0)</f>
        <v/>
      </c>
      <c r="G13" t="str">
        <f>_xlfn.XLOOKUP(A13,'Tab A - TN_GR06_Pivot'!A:A,'Tab A - TN_GR06_Pivot'!C:C,"",0)</f>
        <v/>
      </c>
      <c r="H13" t="str">
        <f>_xlfn.XLOOKUP(A13,'Tab A - TN_GR06_Pivot'!A:A,'Tab A - TN_GR06_Pivot'!D:D,"",0)</f>
        <v/>
      </c>
      <c r="I13" s="25" t="str">
        <f>_xlfn.XLOOKUP(A13,'Recon Sheet'!A:A,'Recon Sheet'!P:P,"0",0)</f>
        <v>0</v>
      </c>
    </row>
    <row r="14" spans="1:9">
      <c r="A14">
        <f>'Recon Sheet'!A21</f>
        <v>0</v>
      </c>
      <c r="B14" t="str">
        <f>_xlfn.XLOOKUP(A14,'Tab A - TN_GR06_Pivot'!A:A,'Tab A - TN_GR06_Pivot'!B:B,"",0)</f>
        <v/>
      </c>
      <c r="C14" s="42" t="str">
        <f>_xlfn.XLOOKUP(B14,lookup!G:G,lookup!H:H,"",0)</f>
        <v/>
      </c>
      <c r="D14" t="str">
        <f>_xlfn.XLOOKUP(B14,lookup!G:G,lookup!I:I,"",0)</f>
        <v/>
      </c>
      <c r="E14" s="1" t="str">
        <f>_xlfn.XLOOKUP(A14,TN_GR06_Data!K:K,TN_GR06_Data!I:I,"",0)</f>
        <v/>
      </c>
      <c r="F14" s="1" t="str">
        <f>_xlfn.XLOOKUP(A14,TN_GR06_Data!K:K,TN_GR06_Data!J:J,"",0)</f>
        <v/>
      </c>
      <c r="G14" t="str">
        <f>_xlfn.XLOOKUP(A14,'Tab A - TN_GR06_Pivot'!A:A,'Tab A - TN_GR06_Pivot'!C:C,"",0)</f>
        <v/>
      </c>
      <c r="H14" t="str">
        <f>_xlfn.XLOOKUP(A14,'Tab A - TN_GR06_Pivot'!A:A,'Tab A - TN_GR06_Pivot'!D:D,"",0)</f>
        <v/>
      </c>
      <c r="I14" s="25" t="str">
        <f>_xlfn.XLOOKUP(A14,'Recon Sheet'!A:A,'Recon Sheet'!P:P,"0",0)</f>
        <v>0</v>
      </c>
    </row>
    <row r="15" spans="1:9">
      <c r="A15">
        <f>'Recon Sheet'!A22</f>
        <v>0</v>
      </c>
      <c r="B15" t="str">
        <f>_xlfn.XLOOKUP(A15,'Tab A - TN_GR06_Pivot'!A:A,'Tab A - TN_GR06_Pivot'!B:B,"",0)</f>
        <v/>
      </c>
      <c r="C15" s="42" t="str">
        <f>_xlfn.XLOOKUP(B15,lookup!G:G,lookup!H:H,"",0)</f>
        <v/>
      </c>
      <c r="D15" t="str">
        <f>_xlfn.XLOOKUP(B15,lookup!G:G,lookup!I:I,"",0)</f>
        <v/>
      </c>
      <c r="E15" s="1" t="str">
        <f>_xlfn.XLOOKUP(A15,TN_GR06_Data!K:K,TN_GR06_Data!I:I,"",0)</f>
        <v/>
      </c>
      <c r="F15" s="1" t="str">
        <f>_xlfn.XLOOKUP(A15,TN_GR06_Data!K:K,TN_GR06_Data!J:J,"",0)</f>
        <v/>
      </c>
      <c r="G15" t="str">
        <f>_xlfn.XLOOKUP(A15,'Tab A - TN_GR06_Pivot'!A:A,'Tab A - TN_GR06_Pivot'!C:C,"",0)</f>
        <v/>
      </c>
      <c r="H15" t="str">
        <f>_xlfn.XLOOKUP(A15,'Tab A - TN_GR06_Pivot'!A:A,'Tab A - TN_GR06_Pivot'!D:D,"",0)</f>
        <v/>
      </c>
      <c r="I15" s="25" t="str">
        <f>_xlfn.XLOOKUP(A15,'Recon Sheet'!A:A,'Recon Sheet'!P:P,"0",0)</f>
        <v>0</v>
      </c>
    </row>
    <row r="16" spans="1:9">
      <c r="A16">
        <f>'Recon Sheet'!A23</f>
        <v>0</v>
      </c>
      <c r="B16" t="str">
        <f>_xlfn.XLOOKUP(A16,'Tab A - TN_GR06_Pivot'!A:A,'Tab A - TN_GR06_Pivot'!B:B,"",0)</f>
        <v/>
      </c>
      <c r="C16" s="42" t="str">
        <f>_xlfn.XLOOKUP(B16,lookup!G:G,lookup!H:H,"",0)</f>
        <v/>
      </c>
      <c r="D16" t="str">
        <f>_xlfn.XLOOKUP(B16,lookup!G:G,lookup!I:I,"",0)</f>
        <v/>
      </c>
      <c r="E16" s="1" t="str">
        <f>_xlfn.XLOOKUP(A16,TN_GR06_Data!K:K,TN_GR06_Data!I:I,"",0)</f>
        <v/>
      </c>
      <c r="F16" s="1" t="str">
        <f>_xlfn.XLOOKUP(A16,TN_GR06_Data!K:K,TN_GR06_Data!J:J,"",0)</f>
        <v/>
      </c>
      <c r="G16" t="str">
        <f>_xlfn.XLOOKUP(A16,'Tab A - TN_GR06_Pivot'!A:A,'Tab A - TN_GR06_Pivot'!C:C,"",0)</f>
        <v/>
      </c>
      <c r="H16" t="str">
        <f>_xlfn.XLOOKUP(A16,'Tab A - TN_GR06_Pivot'!A:A,'Tab A - TN_GR06_Pivot'!D:D,"",0)</f>
        <v/>
      </c>
      <c r="I16" s="25" t="str">
        <f>_xlfn.XLOOKUP(A16,'Recon Sheet'!A:A,'Recon Sheet'!P:P,"0",0)</f>
        <v>0</v>
      </c>
    </row>
    <row r="17" spans="1:9">
      <c r="A17">
        <f>'Recon Sheet'!A24</f>
        <v>0</v>
      </c>
      <c r="B17" t="str">
        <f>_xlfn.XLOOKUP(A17,'Tab A - TN_GR06_Pivot'!A:A,'Tab A - TN_GR06_Pivot'!B:B,"",0)</f>
        <v/>
      </c>
      <c r="C17" s="42" t="str">
        <f>_xlfn.XLOOKUP(B17,lookup!G:G,lookup!H:H,"",0)</f>
        <v/>
      </c>
      <c r="D17" t="str">
        <f>_xlfn.XLOOKUP(B17,lookup!G:G,lookup!I:I,"",0)</f>
        <v/>
      </c>
      <c r="E17" s="1" t="str">
        <f>_xlfn.XLOOKUP(A17,TN_GR06_Data!K:K,TN_GR06_Data!I:I,"",0)</f>
        <v/>
      </c>
      <c r="F17" s="1" t="str">
        <f>_xlfn.XLOOKUP(A17,TN_GR06_Data!K:K,TN_GR06_Data!J:J,"",0)</f>
        <v/>
      </c>
      <c r="G17" t="str">
        <f>_xlfn.XLOOKUP(A17,'Tab A - TN_GR06_Pivot'!A:A,'Tab A - TN_GR06_Pivot'!C:C,"",0)</f>
        <v/>
      </c>
      <c r="H17" t="str">
        <f>_xlfn.XLOOKUP(A17,'Tab A - TN_GR06_Pivot'!A:A,'Tab A - TN_GR06_Pivot'!D:D,"",0)</f>
        <v/>
      </c>
      <c r="I17" s="25" t="str">
        <f>_xlfn.XLOOKUP(A17,'Recon Sheet'!A:A,'Recon Sheet'!P:P,"0",0)</f>
        <v>0</v>
      </c>
    </row>
    <row r="18" spans="1:9">
      <c r="A18">
        <f>'Recon Sheet'!A25</f>
        <v>0</v>
      </c>
      <c r="B18" t="str">
        <f>_xlfn.XLOOKUP(A18,'Tab A - TN_GR06_Pivot'!A:A,'Tab A - TN_GR06_Pivot'!B:B,"",0)</f>
        <v/>
      </c>
      <c r="C18" s="42" t="str">
        <f>_xlfn.XLOOKUP(B18,lookup!G:G,lookup!H:H,"",0)</f>
        <v/>
      </c>
      <c r="D18" t="str">
        <f>_xlfn.XLOOKUP(B18,lookup!G:G,lookup!I:I,"",0)</f>
        <v/>
      </c>
      <c r="E18" s="1" t="str">
        <f>_xlfn.XLOOKUP(A18,TN_GR06_Data!K:K,TN_GR06_Data!I:I,"",0)</f>
        <v/>
      </c>
      <c r="F18" s="1" t="str">
        <f>_xlfn.XLOOKUP(A18,TN_GR06_Data!K:K,TN_GR06_Data!J:J,"",0)</f>
        <v/>
      </c>
      <c r="G18" t="str">
        <f>_xlfn.XLOOKUP(A18,'Tab A - TN_GR06_Pivot'!A:A,'Tab A - TN_GR06_Pivot'!C:C,"",0)</f>
        <v/>
      </c>
      <c r="H18" t="str">
        <f>_xlfn.XLOOKUP(A18,'Tab A - TN_GR06_Pivot'!A:A,'Tab A - TN_GR06_Pivot'!D:D,"",0)</f>
        <v/>
      </c>
      <c r="I18" s="25" t="str">
        <f>_xlfn.XLOOKUP(A18,'Recon Sheet'!A:A,'Recon Sheet'!P:P,"0",0)</f>
        <v>0</v>
      </c>
    </row>
    <row r="19" spans="1:9">
      <c r="A19">
        <f>'Recon Sheet'!A26</f>
        <v>0</v>
      </c>
      <c r="B19" t="str">
        <f>_xlfn.XLOOKUP(A19,'Tab A - TN_GR06_Pivot'!A:A,'Tab A - TN_GR06_Pivot'!B:B,"",0)</f>
        <v/>
      </c>
      <c r="C19" s="42" t="str">
        <f>_xlfn.XLOOKUP(B19,lookup!G:G,lookup!H:H,"",0)</f>
        <v/>
      </c>
      <c r="D19" t="str">
        <f>_xlfn.XLOOKUP(B19,lookup!G:G,lookup!I:I,"",0)</f>
        <v/>
      </c>
      <c r="E19" s="1" t="str">
        <f>_xlfn.XLOOKUP(A19,TN_GR06_Data!K:K,TN_GR06_Data!I:I,"",0)</f>
        <v/>
      </c>
      <c r="F19" s="1" t="str">
        <f>_xlfn.XLOOKUP(A19,TN_GR06_Data!K:K,TN_GR06_Data!J:J,"",0)</f>
        <v/>
      </c>
      <c r="G19" t="str">
        <f>_xlfn.XLOOKUP(A19,'Tab A - TN_GR06_Pivot'!A:A,'Tab A - TN_GR06_Pivot'!C:C,"",0)</f>
        <v/>
      </c>
      <c r="H19" t="str">
        <f>_xlfn.XLOOKUP(A19,'Tab A - TN_GR06_Pivot'!A:A,'Tab A - TN_GR06_Pivot'!D:D,"",0)</f>
        <v/>
      </c>
      <c r="I19" s="25" t="str">
        <f>_xlfn.XLOOKUP(A19,'Recon Sheet'!A:A,'Recon Sheet'!P:P,"0",0)</f>
        <v>0</v>
      </c>
    </row>
    <row r="20" spans="1:9">
      <c r="A20">
        <f>'Recon Sheet'!A27</f>
        <v>0</v>
      </c>
      <c r="B20" t="str">
        <f>_xlfn.XLOOKUP(A20,'Tab A - TN_GR06_Pivot'!A:A,'Tab A - TN_GR06_Pivot'!B:B,"",0)</f>
        <v/>
      </c>
      <c r="C20" s="42" t="str">
        <f>_xlfn.XLOOKUP(B20,lookup!G:G,lookup!H:H,"",0)</f>
        <v/>
      </c>
      <c r="D20" t="str">
        <f>_xlfn.XLOOKUP(B20,lookup!G:G,lookup!I:I,"",0)</f>
        <v/>
      </c>
      <c r="E20" s="1" t="str">
        <f>_xlfn.XLOOKUP(A20,TN_GR06_Data!K:K,TN_GR06_Data!I:I,"",0)</f>
        <v/>
      </c>
      <c r="F20" s="1" t="str">
        <f>_xlfn.XLOOKUP(A20,TN_GR06_Data!K:K,TN_GR06_Data!J:J,"",0)</f>
        <v/>
      </c>
      <c r="G20" t="str">
        <f>_xlfn.XLOOKUP(A20,'Tab A - TN_GR06_Pivot'!A:A,'Tab A - TN_GR06_Pivot'!C:C,"",0)</f>
        <v/>
      </c>
      <c r="H20" t="str">
        <f>_xlfn.XLOOKUP(A20,'Tab A - TN_GR06_Pivot'!A:A,'Tab A - TN_GR06_Pivot'!D:D,"",0)</f>
        <v/>
      </c>
      <c r="I20" s="25" t="str">
        <f>_xlfn.XLOOKUP(A20,'Recon Sheet'!A:A,'Recon Sheet'!P:P,"0",0)</f>
        <v>0</v>
      </c>
    </row>
    <row r="21" spans="1:9">
      <c r="A21">
        <f>'Recon Sheet'!A28</f>
        <v>0</v>
      </c>
      <c r="B21" t="str">
        <f>_xlfn.XLOOKUP(A21,'Tab A - TN_GR06_Pivot'!A:A,'Tab A - TN_GR06_Pivot'!B:B,"",0)</f>
        <v/>
      </c>
      <c r="C21" s="42" t="str">
        <f>_xlfn.XLOOKUP(B21,lookup!G:G,lookup!H:H,"",0)</f>
        <v/>
      </c>
      <c r="D21" t="str">
        <f>_xlfn.XLOOKUP(B21,lookup!G:G,lookup!I:I,"",0)</f>
        <v/>
      </c>
      <c r="E21" s="1" t="str">
        <f>_xlfn.XLOOKUP(A21,TN_GR06_Data!K:K,TN_GR06_Data!I:I,"",0)</f>
        <v/>
      </c>
      <c r="F21" s="1" t="str">
        <f>_xlfn.XLOOKUP(A21,TN_GR06_Data!K:K,TN_GR06_Data!J:J,"",0)</f>
        <v/>
      </c>
      <c r="G21" t="str">
        <f>_xlfn.XLOOKUP(A21,'Tab A - TN_GR06_Pivot'!A:A,'Tab A - TN_GR06_Pivot'!C:C,"",0)</f>
        <v/>
      </c>
      <c r="H21" t="str">
        <f>_xlfn.XLOOKUP(A21,'Tab A - TN_GR06_Pivot'!A:A,'Tab A - TN_GR06_Pivot'!D:D,"",0)</f>
        <v/>
      </c>
      <c r="I21" s="25" t="str">
        <f>_xlfn.XLOOKUP(A21,'Recon Sheet'!A:A,'Recon Sheet'!P:P,"0",0)</f>
        <v>0</v>
      </c>
    </row>
    <row r="22" spans="1:9">
      <c r="A22">
        <f>'Recon Sheet'!A29</f>
        <v>0</v>
      </c>
      <c r="B22" t="str">
        <f>_xlfn.XLOOKUP(A22,'Tab A - TN_GR06_Pivot'!A:A,'Tab A - TN_GR06_Pivot'!B:B,"",0)</f>
        <v/>
      </c>
      <c r="C22" s="42" t="str">
        <f>_xlfn.XLOOKUP(B22,lookup!G:G,lookup!H:H,"",0)</f>
        <v/>
      </c>
      <c r="D22" t="str">
        <f>_xlfn.XLOOKUP(B22,lookup!G:G,lookup!I:I,"",0)</f>
        <v/>
      </c>
      <c r="E22" s="1" t="str">
        <f>_xlfn.XLOOKUP(A22,TN_GR06_Data!K:K,TN_GR06_Data!I:I,"",0)</f>
        <v/>
      </c>
      <c r="F22" s="1" t="str">
        <f>_xlfn.XLOOKUP(A22,TN_GR06_Data!K:K,TN_GR06_Data!J:J,"",0)</f>
        <v/>
      </c>
      <c r="G22" t="str">
        <f>_xlfn.XLOOKUP(A22,'Tab A - TN_GR06_Pivot'!A:A,'Tab A - TN_GR06_Pivot'!C:C,"",0)</f>
        <v/>
      </c>
      <c r="H22" t="str">
        <f>_xlfn.XLOOKUP(A22,'Tab A - TN_GR06_Pivot'!A:A,'Tab A - TN_GR06_Pivot'!D:D,"",0)</f>
        <v/>
      </c>
      <c r="I22" s="25" t="str">
        <f>_xlfn.XLOOKUP(A22,'Recon Sheet'!A:A,'Recon Sheet'!P:P,"0",0)</f>
        <v>0</v>
      </c>
    </row>
    <row r="23" spans="1:9">
      <c r="A23">
        <f>'Recon Sheet'!A30</f>
        <v>0</v>
      </c>
      <c r="B23" t="str">
        <f>_xlfn.XLOOKUP(A23,'Tab A - TN_GR06_Pivot'!A:A,'Tab A - TN_GR06_Pivot'!B:B,"",0)</f>
        <v/>
      </c>
      <c r="C23" s="42" t="str">
        <f>_xlfn.XLOOKUP(B23,lookup!G:G,lookup!H:H,"",0)</f>
        <v/>
      </c>
      <c r="D23" t="str">
        <f>_xlfn.XLOOKUP(B23,lookup!G:G,lookup!I:I,"",0)</f>
        <v/>
      </c>
      <c r="E23" s="1" t="str">
        <f>_xlfn.XLOOKUP(A23,TN_GR06_Data!K:K,TN_GR06_Data!I:I,"",0)</f>
        <v/>
      </c>
      <c r="F23" s="1" t="str">
        <f>_xlfn.XLOOKUP(A23,TN_GR06_Data!K:K,TN_GR06_Data!J:J,"",0)</f>
        <v/>
      </c>
      <c r="G23" t="str">
        <f>_xlfn.XLOOKUP(A23,'Tab A - TN_GR06_Pivot'!A:A,'Tab A - TN_GR06_Pivot'!C:C,"",0)</f>
        <v/>
      </c>
      <c r="H23" t="str">
        <f>_xlfn.XLOOKUP(A23,'Tab A - TN_GR06_Pivot'!A:A,'Tab A - TN_GR06_Pivot'!D:D,"",0)</f>
        <v/>
      </c>
      <c r="I23" s="25" t="str">
        <f>_xlfn.XLOOKUP(A23,'Recon Sheet'!A:A,'Recon Sheet'!P:P,"0",0)</f>
        <v>0</v>
      </c>
    </row>
    <row r="24" spans="1:9">
      <c r="A24">
        <f>'Recon Sheet'!A31</f>
        <v>0</v>
      </c>
      <c r="B24" t="str">
        <f>_xlfn.XLOOKUP(A24,'Tab A - TN_GR06_Pivot'!A:A,'Tab A - TN_GR06_Pivot'!B:B,"",0)</f>
        <v/>
      </c>
      <c r="C24" s="42" t="str">
        <f>_xlfn.XLOOKUP(B24,lookup!G:G,lookup!H:H,"",0)</f>
        <v/>
      </c>
      <c r="D24" t="str">
        <f>_xlfn.XLOOKUP(B24,lookup!G:G,lookup!I:I,"",0)</f>
        <v/>
      </c>
      <c r="E24" s="1" t="str">
        <f>_xlfn.XLOOKUP(A24,TN_GR06_Data!K:K,TN_GR06_Data!I:I,"",0)</f>
        <v/>
      </c>
      <c r="F24" s="1" t="str">
        <f>_xlfn.XLOOKUP(A24,TN_GR06_Data!K:K,TN_GR06_Data!J:J,"",0)</f>
        <v/>
      </c>
      <c r="G24" t="str">
        <f>_xlfn.XLOOKUP(A24,'Tab A - TN_GR06_Pivot'!A:A,'Tab A - TN_GR06_Pivot'!C:C,"",0)</f>
        <v/>
      </c>
      <c r="H24" t="str">
        <f>_xlfn.XLOOKUP(A24,'Tab A - TN_GR06_Pivot'!A:A,'Tab A - TN_GR06_Pivot'!D:D,"",0)</f>
        <v/>
      </c>
      <c r="I24" s="25" t="str">
        <f>_xlfn.XLOOKUP(A24,'Recon Sheet'!A:A,'Recon Sheet'!P:P,"0",0)</f>
        <v>0</v>
      </c>
    </row>
    <row r="25" spans="1:9">
      <c r="A25">
        <f>'Recon Sheet'!A32</f>
        <v>0</v>
      </c>
      <c r="B25" t="str">
        <f>_xlfn.XLOOKUP(A25,'Tab A - TN_GR06_Pivot'!A:A,'Tab A - TN_GR06_Pivot'!B:B,"",0)</f>
        <v/>
      </c>
      <c r="C25" s="42" t="str">
        <f>_xlfn.XLOOKUP(B25,lookup!G:G,lookup!H:H,"",0)</f>
        <v/>
      </c>
      <c r="D25" t="str">
        <f>_xlfn.XLOOKUP(B25,lookup!G:G,lookup!I:I,"",0)</f>
        <v/>
      </c>
      <c r="E25" s="1" t="str">
        <f>_xlfn.XLOOKUP(A25,TN_GR06_Data!K:K,TN_GR06_Data!I:I,"",0)</f>
        <v/>
      </c>
      <c r="F25" s="1" t="str">
        <f>_xlfn.XLOOKUP(A25,TN_GR06_Data!K:K,TN_GR06_Data!J:J,"",0)</f>
        <v/>
      </c>
      <c r="G25" t="str">
        <f>_xlfn.XLOOKUP(A25,'Tab A - TN_GR06_Pivot'!A:A,'Tab A - TN_GR06_Pivot'!C:C,"",0)</f>
        <v/>
      </c>
      <c r="H25" t="str">
        <f>_xlfn.XLOOKUP(A25,'Tab A - TN_GR06_Pivot'!A:A,'Tab A - TN_GR06_Pivot'!D:D,"",0)</f>
        <v/>
      </c>
      <c r="I25" s="25" t="str">
        <f>_xlfn.XLOOKUP(A25,'Recon Sheet'!A:A,'Recon Sheet'!P:P,"0",0)</f>
        <v>0</v>
      </c>
    </row>
    <row r="26" spans="1:9">
      <c r="A26">
        <f>'Recon Sheet'!A33</f>
        <v>0</v>
      </c>
      <c r="B26" t="str">
        <f>_xlfn.XLOOKUP(A26,'Tab A - TN_GR06_Pivot'!A:A,'Tab A - TN_GR06_Pivot'!B:B,"",0)</f>
        <v/>
      </c>
      <c r="C26" s="42" t="str">
        <f>_xlfn.XLOOKUP(B26,lookup!G:G,lookup!H:H,"",0)</f>
        <v/>
      </c>
      <c r="D26" t="str">
        <f>_xlfn.XLOOKUP(B26,lookup!G:G,lookup!I:I,"",0)</f>
        <v/>
      </c>
      <c r="E26" s="1" t="str">
        <f>_xlfn.XLOOKUP(A26,TN_GR06_Data!K:K,TN_GR06_Data!I:I,"",0)</f>
        <v/>
      </c>
      <c r="F26" s="1" t="str">
        <f>_xlfn.XLOOKUP(A26,TN_GR06_Data!K:K,TN_GR06_Data!J:J,"",0)</f>
        <v/>
      </c>
      <c r="G26" t="str">
        <f>_xlfn.XLOOKUP(A26,'Tab A - TN_GR06_Pivot'!A:A,'Tab A - TN_GR06_Pivot'!C:C,"",0)</f>
        <v/>
      </c>
      <c r="H26" t="str">
        <f>_xlfn.XLOOKUP(A26,'Tab A - TN_GR06_Pivot'!A:A,'Tab A - TN_GR06_Pivot'!D:D,"",0)</f>
        <v/>
      </c>
      <c r="I26" s="25" t="str">
        <f>_xlfn.XLOOKUP(A26,'Recon Sheet'!A:A,'Recon Sheet'!P:P,"0",0)</f>
        <v>0</v>
      </c>
    </row>
    <row r="27" spans="1:9">
      <c r="A27">
        <f>'Recon Sheet'!A34</f>
        <v>0</v>
      </c>
      <c r="B27" t="str">
        <f>_xlfn.XLOOKUP(A27,'Tab A - TN_GR06_Pivot'!A:A,'Tab A - TN_GR06_Pivot'!B:B,"",0)</f>
        <v/>
      </c>
      <c r="C27" s="42" t="str">
        <f>_xlfn.XLOOKUP(B27,lookup!G:G,lookup!H:H,"",0)</f>
        <v/>
      </c>
      <c r="D27" t="str">
        <f>_xlfn.XLOOKUP(B27,lookup!G:G,lookup!I:I,"",0)</f>
        <v/>
      </c>
      <c r="E27" s="1" t="str">
        <f>_xlfn.XLOOKUP(A27,TN_GR06_Data!K:K,TN_GR06_Data!I:I,"",0)</f>
        <v/>
      </c>
      <c r="F27" s="1" t="str">
        <f>_xlfn.XLOOKUP(A27,TN_GR06_Data!K:K,TN_GR06_Data!J:J,"",0)</f>
        <v/>
      </c>
      <c r="G27" t="str">
        <f>_xlfn.XLOOKUP(A27,'Tab A - TN_GR06_Pivot'!A:A,'Tab A - TN_GR06_Pivot'!C:C,"",0)</f>
        <v/>
      </c>
      <c r="H27" t="str">
        <f>_xlfn.XLOOKUP(A27,'Tab A - TN_GR06_Pivot'!A:A,'Tab A - TN_GR06_Pivot'!D:D,"",0)</f>
        <v/>
      </c>
      <c r="I27" s="25" t="str">
        <f>_xlfn.XLOOKUP(A27,'Recon Sheet'!A:A,'Recon Sheet'!P:P,"0",0)</f>
        <v>0</v>
      </c>
    </row>
    <row r="28" spans="1:9">
      <c r="A28">
        <f>'Recon Sheet'!A35</f>
        <v>0</v>
      </c>
      <c r="B28" t="str">
        <f>_xlfn.XLOOKUP(A28,'Tab A - TN_GR06_Pivot'!A:A,'Tab A - TN_GR06_Pivot'!B:B,"",0)</f>
        <v/>
      </c>
      <c r="C28" s="42" t="str">
        <f>_xlfn.XLOOKUP(B28,lookup!G:G,lookup!H:H,"",0)</f>
        <v/>
      </c>
      <c r="D28" t="str">
        <f>_xlfn.XLOOKUP(B28,lookup!G:G,lookup!I:I,"",0)</f>
        <v/>
      </c>
      <c r="E28" s="1" t="str">
        <f>_xlfn.XLOOKUP(A28,TN_GR06_Data!K:K,TN_GR06_Data!I:I,"",0)</f>
        <v/>
      </c>
      <c r="F28" s="1" t="str">
        <f>_xlfn.XLOOKUP(A28,TN_GR06_Data!K:K,TN_GR06_Data!J:J,"",0)</f>
        <v/>
      </c>
      <c r="G28" t="str">
        <f>_xlfn.XLOOKUP(A28,'Tab A - TN_GR06_Pivot'!A:A,'Tab A - TN_GR06_Pivot'!C:C,"",0)</f>
        <v/>
      </c>
      <c r="H28" t="str">
        <f>_xlfn.XLOOKUP(A28,'Tab A - TN_GR06_Pivot'!A:A,'Tab A - TN_GR06_Pivot'!D:D,"",0)</f>
        <v/>
      </c>
      <c r="I28" s="25" t="str">
        <f>_xlfn.XLOOKUP(A28,'Recon Sheet'!A:A,'Recon Sheet'!P:P,"0",0)</f>
        <v>0</v>
      </c>
    </row>
    <row r="29" spans="1:9">
      <c r="A29">
        <f>'Recon Sheet'!A36</f>
        <v>0</v>
      </c>
      <c r="B29" t="str">
        <f>_xlfn.XLOOKUP(A29,'Tab A - TN_GR06_Pivot'!A:A,'Tab A - TN_GR06_Pivot'!B:B,"",0)</f>
        <v/>
      </c>
      <c r="C29" s="42" t="str">
        <f>_xlfn.XLOOKUP(B29,lookup!G:G,lookup!H:H,"",0)</f>
        <v/>
      </c>
      <c r="D29" t="str">
        <f>_xlfn.XLOOKUP(B29,lookup!G:G,lookup!I:I,"",0)</f>
        <v/>
      </c>
      <c r="E29" s="1" t="str">
        <f>_xlfn.XLOOKUP(A29,TN_GR06_Data!K:K,TN_GR06_Data!I:I,"",0)</f>
        <v/>
      </c>
      <c r="F29" s="1" t="str">
        <f>_xlfn.XLOOKUP(A29,TN_GR06_Data!K:K,TN_GR06_Data!J:J,"",0)</f>
        <v/>
      </c>
      <c r="G29" t="str">
        <f>_xlfn.XLOOKUP(A29,'Tab A - TN_GR06_Pivot'!A:A,'Tab A - TN_GR06_Pivot'!C:C,"",0)</f>
        <v/>
      </c>
      <c r="H29" t="str">
        <f>_xlfn.XLOOKUP(A29,'Tab A - TN_GR06_Pivot'!A:A,'Tab A - TN_GR06_Pivot'!D:D,"",0)</f>
        <v/>
      </c>
      <c r="I29" s="25" t="str">
        <f>_xlfn.XLOOKUP(A29,'Recon Sheet'!A:A,'Recon Sheet'!P:P,"0",0)</f>
        <v>0</v>
      </c>
    </row>
    <row r="30" spans="1:9">
      <c r="A30">
        <f>'Recon Sheet'!A37</f>
        <v>0</v>
      </c>
      <c r="B30" t="str">
        <f>_xlfn.XLOOKUP(A30,'Tab A - TN_GR06_Pivot'!A:A,'Tab A - TN_GR06_Pivot'!B:B,"",0)</f>
        <v/>
      </c>
      <c r="C30" s="42" t="str">
        <f>_xlfn.XLOOKUP(B30,lookup!G:G,lookup!H:H,"",0)</f>
        <v/>
      </c>
      <c r="D30" t="str">
        <f>_xlfn.XLOOKUP(B30,lookup!G:G,lookup!I:I,"",0)</f>
        <v/>
      </c>
      <c r="E30" s="1" t="str">
        <f>_xlfn.XLOOKUP(A30,TN_GR06_Data!K:K,TN_GR06_Data!I:I,"",0)</f>
        <v/>
      </c>
      <c r="F30" s="1" t="str">
        <f>_xlfn.XLOOKUP(A30,TN_GR06_Data!K:K,TN_GR06_Data!J:J,"",0)</f>
        <v/>
      </c>
      <c r="G30" t="str">
        <f>_xlfn.XLOOKUP(A30,'Tab A - TN_GR06_Pivot'!A:A,'Tab A - TN_GR06_Pivot'!C:C,"",0)</f>
        <v/>
      </c>
      <c r="H30" t="str">
        <f>_xlfn.XLOOKUP(A30,'Tab A - TN_GR06_Pivot'!A:A,'Tab A - TN_GR06_Pivot'!D:D,"",0)</f>
        <v/>
      </c>
      <c r="I30" s="25" t="str">
        <f>_xlfn.XLOOKUP(A30,'Recon Sheet'!A:A,'Recon Sheet'!P:P,"0",0)</f>
        <v>0</v>
      </c>
    </row>
    <row r="31" spans="1:9">
      <c r="A31">
        <f>'Recon Sheet'!A38</f>
        <v>0</v>
      </c>
      <c r="B31" t="str">
        <f>_xlfn.XLOOKUP(A31,'Tab A - TN_GR06_Pivot'!A:A,'Tab A - TN_GR06_Pivot'!B:B,"",0)</f>
        <v/>
      </c>
      <c r="C31" s="42" t="str">
        <f>_xlfn.XLOOKUP(B31,lookup!G:G,lookup!H:H,"",0)</f>
        <v/>
      </c>
      <c r="D31" t="str">
        <f>_xlfn.XLOOKUP(B31,lookup!G:G,lookup!I:I,"",0)</f>
        <v/>
      </c>
      <c r="E31" s="1" t="str">
        <f>_xlfn.XLOOKUP(A31,TN_GR06_Data!K:K,TN_GR06_Data!I:I,"",0)</f>
        <v/>
      </c>
      <c r="F31" s="1" t="str">
        <f>_xlfn.XLOOKUP(A31,TN_GR06_Data!K:K,TN_GR06_Data!J:J,"",0)</f>
        <v/>
      </c>
      <c r="G31" t="str">
        <f>_xlfn.XLOOKUP(A31,'Tab A - TN_GR06_Pivot'!A:A,'Tab A - TN_GR06_Pivot'!C:C,"",0)</f>
        <v/>
      </c>
      <c r="H31" t="str">
        <f>_xlfn.XLOOKUP(A31,'Tab A - TN_GR06_Pivot'!A:A,'Tab A - TN_GR06_Pivot'!D:D,"",0)</f>
        <v/>
      </c>
      <c r="I31" s="25" t="str">
        <f>_xlfn.XLOOKUP(A31,'Recon Sheet'!A:A,'Recon Sheet'!P:P,"0",0)</f>
        <v>0</v>
      </c>
    </row>
    <row r="32" spans="1:9">
      <c r="A32">
        <f>'Recon Sheet'!A39</f>
        <v>0</v>
      </c>
      <c r="B32" t="str">
        <f>_xlfn.XLOOKUP(A32,'Tab A - TN_GR06_Pivot'!A:A,'Tab A - TN_GR06_Pivot'!B:B,"",0)</f>
        <v/>
      </c>
      <c r="C32" s="42" t="str">
        <f>_xlfn.XLOOKUP(B32,lookup!G:G,lookup!H:H,"",0)</f>
        <v/>
      </c>
      <c r="D32" t="str">
        <f>_xlfn.XLOOKUP(B32,lookup!G:G,lookup!I:I,"",0)</f>
        <v/>
      </c>
      <c r="E32" s="1" t="str">
        <f>_xlfn.XLOOKUP(A32,TN_GR06_Data!K:K,TN_GR06_Data!I:I,"",0)</f>
        <v/>
      </c>
      <c r="F32" s="1" t="str">
        <f>_xlfn.XLOOKUP(A32,TN_GR06_Data!K:K,TN_GR06_Data!J:J,"",0)</f>
        <v/>
      </c>
      <c r="G32" t="str">
        <f>_xlfn.XLOOKUP(A32,'Tab A - TN_GR06_Pivot'!A:A,'Tab A - TN_GR06_Pivot'!C:C,"",0)</f>
        <v/>
      </c>
      <c r="H32" t="str">
        <f>_xlfn.XLOOKUP(A32,'Tab A - TN_GR06_Pivot'!A:A,'Tab A - TN_GR06_Pivot'!D:D,"",0)</f>
        <v/>
      </c>
      <c r="I32" s="25" t="str">
        <f>_xlfn.XLOOKUP(A32,'Recon Sheet'!A:A,'Recon Sheet'!P:P,"0",0)</f>
        <v>0</v>
      </c>
    </row>
    <row r="33" spans="1:9">
      <c r="A33">
        <f>'Recon Sheet'!A40</f>
        <v>0</v>
      </c>
      <c r="B33" t="str">
        <f>_xlfn.XLOOKUP(A33,'Tab A - TN_GR06_Pivot'!A:A,'Tab A - TN_GR06_Pivot'!B:B,"",0)</f>
        <v/>
      </c>
      <c r="C33" s="42" t="str">
        <f>_xlfn.XLOOKUP(B33,lookup!G:G,lookup!H:H,"",0)</f>
        <v/>
      </c>
      <c r="D33" t="str">
        <f>_xlfn.XLOOKUP(B33,lookup!G:G,lookup!I:I,"",0)</f>
        <v/>
      </c>
      <c r="E33" s="1" t="str">
        <f>_xlfn.XLOOKUP(A33,TN_GR06_Data!K:K,TN_GR06_Data!I:I,"",0)</f>
        <v/>
      </c>
      <c r="F33" s="1" t="str">
        <f>_xlfn.XLOOKUP(A33,TN_GR06_Data!K:K,TN_GR06_Data!J:J,"",0)</f>
        <v/>
      </c>
      <c r="G33" t="str">
        <f>_xlfn.XLOOKUP(A33,'Tab A - TN_GR06_Pivot'!A:A,'Tab A - TN_GR06_Pivot'!C:C,"",0)</f>
        <v/>
      </c>
      <c r="H33" t="str">
        <f>_xlfn.XLOOKUP(A33,'Tab A - TN_GR06_Pivot'!A:A,'Tab A - TN_GR06_Pivot'!D:D,"",0)</f>
        <v/>
      </c>
      <c r="I33" s="25" t="str">
        <f>_xlfn.XLOOKUP(A33,'Recon Sheet'!A:A,'Recon Sheet'!P:P,"0",0)</f>
        <v>0</v>
      </c>
    </row>
    <row r="34" spans="1:9">
      <c r="A34">
        <f>'Recon Sheet'!A41</f>
        <v>0</v>
      </c>
      <c r="B34" t="str">
        <f>_xlfn.XLOOKUP(A34,'Tab A - TN_GR06_Pivot'!A:A,'Tab A - TN_GR06_Pivot'!B:B,"",0)</f>
        <v/>
      </c>
      <c r="C34" s="42" t="str">
        <f>_xlfn.XLOOKUP(B34,lookup!G:G,lookup!H:H,"",0)</f>
        <v/>
      </c>
      <c r="D34" t="str">
        <f>_xlfn.XLOOKUP(B34,lookup!G:G,lookup!I:I,"",0)</f>
        <v/>
      </c>
      <c r="E34" s="1" t="str">
        <f>_xlfn.XLOOKUP(A34,TN_GR06_Data!K:K,TN_GR06_Data!I:I,"",0)</f>
        <v/>
      </c>
      <c r="F34" s="1" t="str">
        <f>_xlfn.XLOOKUP(A34,TN_GR06_Data!K:K,TN_GR06_Data!J:J,"",0)</f>
        <v/>
      </c>
      <c r="G34" t="str">
        <f>_xlfn.XLOOKUP(A34,'Tab A - TN_GR06_Pivot'!A:A,'Tab A - TN_GR06_Pivot'!C:C,"",0)</f>
        <v/>
      </c>
      <c r="H34" t="str">
        <f>_xlfn.XLOOKUP(A34,'Tab A - TN_GR06_Pivot'!A:A,'Tab A - TN_GR06_Pivot'!D:D,"",0)</f>
        <v/>
      </c>
      <c r="I34" s="25" t="str">
        <f>_xlfn.XLOOKUP(A34,'Recon Sheet'!A:A,'Recon Sheet'!P:P,"0",0)</f>
        <v>0</v>
      </c>
    </row>
    <row r="35" spans="1:9">
      <c r="A35">
        <f>'Recon Sheet'!A42</f>
        <v>0</v>
      </c>
      <c r="B35" t="str">
        <f>_xlfn.XLOOKUP(A35,'Tab A - TN_GR06_Pivot'!A:A,'Tab A - TN_GR06_Pivot'!B:B,"",0)</f>
        <v/>
      </c>
      <c r="C35" s="42" t="str">
        <f>_xlfn.XLOOKUP(B35,lookup!G:G,lookup!H:H,"",0)</f>
        <v/>
      </c>
      <c r="D35" t="str">
        <f>_xlfn.XLOOKUP(B35,lookup!G:G,lookup!I:I,"",0)</f>
        <v/>
      </c>
      <c r="E35" s="1" t="str">
        <f>_xlfn.XLOOKUP(A35,TN_GR06_Data!K:K,TN_GR06_Data!I:I,"",0)</f>
        <v/>
      </c>
      <c r="F35" s="1" t="str">
        <f>_xlfn.XLOOKUP(A35,TN_GR06_Data!K:K,TN_GR06_Data!J:J,"",0)</f>
        <v/>
      </c>
      <c r="G35" t="str">
        <f>_xlfn.XLOOKUP(A35,'Tab A - TN_GR06_Pivot'!A:A,'Tab A - TN_GR06_Pivot'!C:C,"",0)</f>
        <v/>
      </c>
      <c r="H35" t="str">
        <f>_xlfn.XLOOKUP(A35,'Tab A - TN_GR06_Pivot'!A:A,'Tab A - TN_GR06_Pivot'!D:D,"",0)</f>
        <v/>
      </c>
      <c r="I35" s="25" t="str">
        <f>_xlfn.XLOOKUP(A35,'Recon Sheet'!A:A,'Recon Sheet'!P:P,"0",0)</f>
        <v>0</v>
      </c>
    </row>
    <row r="36" spans="1:9">
      <c r="A36">
        <f>'Recon Sheet'!A43</f>
        <v>0</v>
      </c>
      <c r="B36" t="str">
        <f>_xlfn.XLOOKUP(A36,'Tab A - TN_GR06_Pivot'!A:A,'Tab A - TN_GR06_Pivot'!B:B,"",0)</f>
        <v/>
      </c>
      <c r="C36" s="42" t="str">
        <f>_xlfn.XLOOKUP(B36,lookup!G:G,lookup!H:H,"",0)</f>
        <v/>
      </c>
      <c r="D36" t="str">
        <f>_xlfn.XLOOKUP(B36,lookup!G:G,lookup!I:I,"",0)</f>
        <v/>
      </c>
      <c r="E36" s="1" t="str">
        <f>_xlfn.XLOOKUP(A36,TN_GR06_Data!K:K,TN_GR06_Data!I:I,"",0)</f>
        <v/>
      </c>
      <c r="F36" s="1" t="str">
        <f>_xlfn.XLOOKUP(A36,TN_GR06_Data!K:K,TN_GR06_Data!J:J,"",0)</f>
        <v/>
      </c>
      <c r="G36" t="str">
        <f>_xlfn.XLOOKUP(A36,'Tab A - TN_GR06_Pivot'!A:A,'Tab A - TN_GR06_Pivot'!C:C,"",0)</f>
        <v/>
      </c>
      <c r="H36" t="str">
        <f>_xlfn.XLOOKUP(A36,'Tab A - TN_GR06_Pivot'!A:A,'Tab A - TN_GR06_Pivot'!D:D,"",0)</f>
        <v/>
      </c>
      <c r="I36" s="25" t="str">
        <f>_xlfn.XLOOKUP(A36,'Recon Sheet'!A:A,'Recon Sheet'!P:P,"0",0)</f>
        <v>0</v>
      </c>
    </row>
    <row r="37" spans="1:9">
      <c r="A37">
        <f>'Recon Sheet'!A44</f>
        <v>0</v>
      </c>
      <c r="B37" t="str">
        <f>_xlfn.XLOOKUP(A37,'Tab A - TN_GR06_Pivot'!A:A,'Tab A - TN_GR06_Pivot'!B:B,"",0)</f>
        <v/>
      </c>
      <c r="C37" s="42" t="str">
        <f>_xlfn.XLOOKUP(B37,lookup!G:G,lookup!H:H,"",0)</f>
        <v/>
      </c>
      <c r="D37" t="str">
        <f>_xlfn.XLOOKUP(B37,lookup!G:G,lookup!I:I,"",0)</f>
        <v/>
      </c>
      <c r="E37" s="1" t="str">
        <f>_xlfn.XLOOKUP(A37,TN_GR06_Data!K:K,TN_GR06_Data!I:I,"",0)</f>
        <v/>
      </c>
      <c r="F37" s="1" t="str">
        <f>_xlfn.XLOOKUP(A37,TN_GR06_Data!K:K,TN_GR06_Data!J:J,"",0)</f>
        <v/>
      </c>
      <c r="G37" t="str">
        <f>_xlfn.XLOOKUP(A37,'Tab A - TN_GR06_Pivot'!A:A,'Tab A - TN_GR06_Pivot'!C:C,"",0)</f>
        <v/>
      </c>
      <c r="H37" t="str">
        <f>_xlfn.XLOOKUP(A37,'Tab A - TN_GR06_Pivot'!A:A,'Tab A - TN_GR06_Pivot'!D:D,"",0)</f>
        <v/>
      </c>
      <c r="I37" s="25" t="str">
        <f>_xlfn.XLOOKUP(A37,'Recon Sheet'!A:A,'Recon Sheet'!P:P,"0",0)</f>
        <v>0</v>
      </c>
    </row>
    <row r="38" spans="1:9">
      <c r="A38">
        <f>'Recon Sheet'!A45</f>
        <v>0</v>
      </c>
      <c r="B38" t="str">
        <f>_xlfn.XLOOKUP(A38,'Tab A - TN_GR06_Pivot'!A:A,'Tab A - TN_GR06_Pivot'!B:B,"",0)</f>
        <v/>
      </c>
      <c r="C38" s="42" t="str">
        <f>_xlfn.XLOOKUP(B38,lookup!G:G,lookup!H:H,"",0)</f>
        <v/>
      </c>
      <c r="D38" t="str">
        <f>_xlfn.XLOOKUP(B38,lookup!G:G,lookup!I:I,"",0)</f>
        <v/>
      </c>
      <c r="E38" s="1" t="str">
        <f>_xlfn.XLOOKUP(A38,TN_GR06_Data!K:K,TN_GR06_Data!I:I,"",0)</f>
        <v/>
      </c>
      <c r="F38" s="1" t="str">
        <f>_xlfn.XLOOKUP(A38,TN_GR06_Data!K:K,TN_GR06_Data!J:J,"",0)</f>
        <v/>
      </c>
      <c r="G38" t="str">
        <f>_xlfn.XLOOKUP(A38,'Tab A - TN_GR06_Pivot'!A:A,'Tab A - TN_GR06_Pivot'!C:C,"",0)</f>
        <v/>
      </c>
      <c r="H38" t="str">
        <f>_xlfn.XLOOKUP(A38,'Tab A - TN_GR06_Pivot'!A:A,'Tab A - TN_GR06_Pivot'!D:D,"",0)</f>
        <v/>
      </c>
      <c r="I38" s="25" t="str">
        <f>_xlfn.XLOOKUP(A38,'Recon Sheet'!A:A,'Recon Sheet'!P:P,"0",0)</f>
        <v>0</v>
      </c>
    </row>
    <row r="39" spans="1:9">
      <c r="A39">
        <f>'Recon Sheet'!A46</f>
        <v>0</v>
      </c>
      <c r="B39" t="str">
        <f>_xlfn.XLOOKUP(A39,'Tab A - TN_GR06_Pivot'!A:A,'Tab A - TN_GR06_Pivot'!B:B,"",0)</f>
        <v/>
      </c>
      <c r="C39" s="42" t="str">
        <f>_xlfn.XLOOKUP(B39,lookup!G:G,lookup!H:H,"",0)</f>
        <v/>
      </c>
      <c r="D39" t="str">
        <f>_xlfn.XLOOKUP(B39,lookup!G:G,lookup!I:I,"",0)</f>
        <v/>
      </c>
      <c r="E39" s="1" t="str">
        <f>_xlfn.XLOOKUP(A39,TN_GR06_Data!K:K,TN_GR06_Data!I:I,"",0)</f>
        <v/>
      </c>
      <c r="F39" s="1" t="str">
        <f>_xlfn.XLOOKUP(A39,TN_GR06_Data!K:K,TN_GR06_Data!J:J,"",0)</f>
        <v/>
      </c>
      <c r="G39" t="str">
        <f>_xlfn.XLOOKUP(A39,'Tab A - TN_GR06_Pivot'!A:A,'Tab A - TN_GR06_Pivot'!C:C,"",0)</f>
        <v/>
      </c>
      <c r="H39" t="str">
        <f>_xlfn.XLOOKUP(A39,'Tab A - TN_GR06_Pivot'!A:A,'Tab A - TN_GR06_Pivot'!D:D,"",0)</f>
        <v/>
      </c>
      <c r="I39" s="25" t="str">
        <f>_xlfn.XLOOKUP(A39,'Recon Sheet'!A:A,'Recon Sheet'!P:P,"0",0)</f>
        <v>0</v>
      </c>
    </row>
    <row r="40" spans="1:9">
      <c r="A40">
        <f>'Recon Sheet'!A47</f>
        <v>0</v>
      </c>
      <c r="B40" t="str">
        <f>_xlfn.XLOOKUP(A40,'Tab A - TN_GR06_Pivot'!A:A,'Tab A - TN_GR06_Pivot'!B:B,"",0)</f>
        <v/>
      </c>
      <c r="C40" s="42" t="str">
        <f>_xlfn.XLOOKUP(B40,lookup!G:G,lookup!H:H,"",0)</f>
        <v/>
      </c>
      <c r="D40" t="str">
        <f>_xlfn.XLOOKUP(B40,lookup!G:G,lookup!I:I,"",0)</f>
        <v/>
      </c>
      <c r="E40" s="1" t="str">
        <f>_xlfn.XLOOKUP(A40,TN_GR06_Data!K:K,TN_GR06_Data!I:I,"",0)</f>
        <v/>
      </c>
      <c r="F40" s="1" t="str">
        <f>_xlfn.XLOOKUP(A40,TN_GR06_Data!K:K,TN_GR06_Data!J:J,"",0)</f>
        <v/>
      </c>
      <c r="G40" t="str">
        <f>_xlfn.XLOOKUP(A40,'Tab A - TN_GR06_Pivot'!A:A,'Tab A - TN_GR06_Pivot'!C:C,"",0)</f>
        <v/>
      </c>
      <c r="H40" t="str">
        <f>_xlfn.XLOOKUP(A40,'Tab A - TN_GR06_Pivot'!A:A,'Tab A - TN_GR06_Pivot'!D:D,"",0)</f>
        <v/>
      </c>
      <c r="I40" s="25" t="str">
        <f>_xlfn.XLOOKUP(A40,'Recon Sheet'!A:A,'Recon Sheet'!P:P,"0",0)</f>
        <v>0</v>
      </c>
    </row>
    <row r="41" spans="1:9">
      <c r="A41">
        <f>'Recon Sheet'!A48</f>
        <v>0</v>
      </c>
      <c r="B41" t="str">
        <f>_xlfn.XLOOKUP(A41,'Tab A - TN_GR06_Pivot'!A:A,'Tab A - TN_GR06_Pivot'!B:B,"",0)</f>
        <v/>
      </c>
      <c r="C41" s="42" t="str">
        <f>_xlfn.XLOOKUP(B41,lookup!G:G,lookup!H:H,"",0)</f>
        <v/>
      </c>
      <c r="D41" t="str">
        <f>_xlfn.XLOOKUP(B41,lookup!G:G,lookup!I:I,"",0)</f>
        <v/>
      </c>
      <c r="E41" s="1" t="str">
        <f>_xlfn.XLOOKUP(A41,TN_GR06_Data!K:K,TN_GR06_Data!I:I,"",0)</f>
        <v/>
      </c>
      <c r="F41" s="1" t="str">
        <f>_xlfn.XLOOKUP(A41,TN_GR06_Data!K:K,TN_GR06_Data!J:J,"",0)</f>
        <v/>
      </c>
      <c r="G41" t="str">
        <f>_xlfn.XLOOKUP(A41,'Tab A - TN_GR06_Pivot'!A:A,'Tab A - TN_GR06_Pivot'!C:C,"",0)</f>
        <v/>
      </c>
      <c r="H41" t="str">
        <f>_xlfn.XLOOKUP(A41,'Tab A - TN_GR06_Pivot'!A:A,'Tab A - TN_GR06_Pivot'!D:D,"",0)</f>
        <v/>
      </c>
      <c r="I41" s="25" t="str">
        <f>_xlfn.XLOOKUP(A41,'Recon Sheet'!A:A,'Recon Sheet'!P:P,"0",0)</f>
        <v>0</v>
      </c>
    </row>
    <row r="42" spans="1:9">
      <c r="A42">
        <f>'Recon Sheet'!A49</f>
        <v>0</v>
      </c>
      <c r="B42" t="str">
        <f>_xlfn.XLOOKUP(A42,'Tab A - TN_GR06_Pivot'!A:A,'Tab A - TN_GR06_Pivot'!B:B,"",0)</f>
        <v/>
      </c>
      <c r="C42" s="42" t="str">
        <f>_xlfn.XLOOKUP(B42,lookup!G:G,lookup!H:H,"",0)</f>
        <v/>
      </c>
      <c r="D42" t="str">
        <f>_xlfn.XLOOKUP(B42,lookup!G:G,lookup!I:I,"",0)</f>
        <v/>
      </c>
      <c r="E42" s="1" t="str">
        <f>_xlfn.XLOOKUP(A42,TN_GR06_Data!K:K,TN_GR06_Data!I:I,"",0)</f>
        <v/>
      </c>
      <c r="F42" s="1" t="str">
        <f>_xlfn.XLOOKUP(A42,TN_GR06_Data!K:K,TN_GR06_Data!J:J,"",0)</f>
        <v/>
      </c>
      <c r="G42" t="str">
        <f>_xlfn.XLOOKUP(A42,'Tab A - TN_GR06_Pivot'!A:A,'Tab A - TN_GR06_Pivot'!C:C,"",0)</f>
        <v/>
      </c>
      <c r="H42" t="str">
        <f>_xlfn.XLOOKUP(A42,'Tab A - TN_GR06_Pivot'!A:A,'Tab A - TN_GR06_Pivot'!D:D,"",0)</f>
        <v/>
      </c>
      <c r="I42" s="25" t="str">
        <f>_xlfn.XLOOKUP(A42,'Recon Sheet'!A:A,'Recon Sheet'!P:P,"0",0)</f>
        <v>0</v>
      </c>
    </row>
    <row r="43" spans="1:9">
      <c r="A43">
        <f>'Recon Sheet'!A50</f>
        <v>0</v>
      </c>
      <c r="B43" t="str">
        <f>_xlfn.XLOOKUP(A43,'Tab A - TN_GR06_Pivot'!A:A,'Tab A - TN_GR06_Pivot'!B:B,"",0)</f>
        <v/>
      </c>
      <c r="C43" s="42" t="str">
        <f>_xlfn.XLOOKUP(B43,lookup!G:G,lookup!H:H,"",0)</f>
        <v/>
      </c>
      <c r="D43" t="str">
        <f>_xlfn.XLOOKUP(B43,lookup!G:G,lookup!I:I,"",0)</f>
        <v/>
      </c>
      <c r="E43" s="1" t="str">
        <f>_xlfn.XLOOKUP(A43,TN_GR06_Data!K:K,TN_GR06_Data!I:I,"",0)</f>
        <v/>
      </c>
      <c r="F43" s="1" t="str">
        <f>_xlfn.XLOOKUP(A43,TN_GR06_Data!K:K,TN_GR06_Data!J:J,"",0)</f>
        <v/>
      </c>
      <c r="G43" t="str">
        <f>_xlfn.XLOOKUP(A43,'Tab A - TN_GR06_Pivot'!A:A,'Tab A - TN_GR06_Pivot'!C:C,"",0)</f>
        <v/>
      </c>
      <c r="H43" t="str">
        <f>_xlfn.XLOOKUP(A43,'Tab A - TN_GR06_Pivot'!A:A,'Tab A - TN_GR06_Pivot'!D:D,"",0)</f>
        <v/>
      </c>
      <c r="I43" s="25" t="str">
        <f>_xlfn.XLOOKUP(A43,'Recon Sheet'!A:A,'Recon Sheet'!P:P,"0",0)</f>
        <v>0</v>
      </c>
    </row>
    <row r="44" spans="1:9">
      <c r="A44">
        <f>'Recon Sheet'!A51</f>
        <v>0</v>
      </c>
      <c r="B44" t="str">
        <f>_xlfn.XLOOKUP(A44,'Tab A - TN_GR06_Pivot'!A:A,'Tab A - TN_GR06_Pivot'!B:B,"",0)</f>
        <v/>
      </c>
      <c r="C44" s="42" t="str">
        <f>_xlfn.XLOOKUP(B44,lookup!G:G,lookup!H:H,"",0)</f>
        <v/>
      </c>
      <c r="D44" t="str">
        <f>_xlfn.XLOOKUP(B44,lookup!G:G,lookup!I:I,"",0)</f>
        <v/>
      </c>
      <c r="E44" s="1" t="str">
        <f>_xlfn.XLOOKUP(A44,TN_GR06_Data!K:K,TN_GR06_Data!I:I,"",0)</f>
        <v/>
      </c>
      <c r="F44" s="1" t="str">
        <f>_xlfn.XLOOKUP(A44,TN_GR06_Data!K:K,TN_GR06_Data!J:J,"",0)</f>
        <v/>
      </c>
      <c r="G44" t="str">
        <f>_xlfn.XLOOKUP(A44,'Tab A - TN_GR06_Pivot'!A:A,'Tab A - TN_GR06_Pivot'!C:C,"",0)</f>
        <v/>
      </c>
      <c r="H44" t="str">
        <f>_xlfn.XLOOKUP(A44,'Tab A - TN_GR06_Pivot'!A:A,'Tab A - TN_GR06_Pivot'!D:D,"",0)</f>
        <v/>
      </c>
      <c r="I44" s="25" t="str">
        <f>_xlfn.XLOOKUP(A44,'Recon Sheet'!A:A,'Recon Sheet'!P:P,"0",0)</f>
        <v>0</v>
      </c>
    </row>
    <row r="45" spans="1:9">
      <c r="A45">
        <f>'Recon Sheet'!A52</f>
        <v>0</v>
      </c>
      <c r="B45" t="str">
        <f>_xlfn.XLOOKUP(A45,'Tab A - TN_GR06_Pivot'!A:A,'Tab A - TN_GR06_Pivot'!B:B,"",0)</f>
        <v/>
      </c>
      <c r="C45" s="42" t="str">
        <f>_xlfn.XLOOKUP(B45,lookup!G:G,lookup!H:H,"",0)</f>
        <v/>
      </c>
      <c r="D45" t="str">
        <f>_xlfn.XLOOKUP(B45,lookup!G:G,lookup!I:I,"",0)</f>
        <v/>
      </c>
      <c r="E45" s="1" t="str">
        <f>_xlfn.XLOOKUP(A45,TN_GR06_Data!K:K,TN_GR06_Data!I:I,"",0)</f>
        <v/>
      </c>
      <c r="F45" s="1" t="str">
        <f>_xlfn.XLOOKUP(A45,TN_GR06_Data!K:K,TN_GR06_Data!J:J,"",0)</f>
        <v/>
      </c>
      <c r="G45" t="str">
        <f>_xlfn.XLOOKUP(A45,'Tab A - TN_GR06_Pivot'!A:A,'Tab A - TN_GR06_Pivot'!C:C,"",0)</f>
        <v/>
      </c>
      <c r="H45" t="str">
        <f>_xlfn.XLOOKUP(A45,'Tab A - TN_GR06_Pivot'!A:A,'Tab A - TN_GR06_Pivot'!D:D,"",0)</f>
        <v/>
      </c>
      <c r="I45" s="25" t="str">
        <f>_xlfn.XLOOKUP(A45,'Recon Sheet'!A:A,'Recon Sheet'!P:P,"0",0)</f>
        <v>0</v>
      </c>
    </row>
    <row r="46" spans="1:9">
      <c r="A46">
        <f>'Recon Sheet'!A53</f>
        <v>0</v>
      </c>
      <c r="B46" t="str">
        <f>_xlfn.XLOOKUP(A46,'Tab A - TN_GR06_Pivot'!A:A,'Tab A - TN_GR06_Pivot'!B:B,"",0)</f>
        <v/>
      </c>
      <c r="C46" s="42" t="str">
        <f>_xlfn.XLOOKUP(B46,lookup!G:G,lookup!H:H,"",0)</f>
        <v/>
      </c>
      <c r="D46" t="str">
        <f>_xlfn.XLOOKUP(B46,lookup!G:G,lookup!I:I,"",0)</f>
        <v/>
      </c>
      <c r="E46" s="1" t="str">
        <f>_xlfn.XLOOKUP(A46,TN_GR06_Data!K:K,TN_GR06_Data!I:I,"",0)</f>
        <v/>
      </c>
      <c r="F46" s="1" t="str">
        <f>_xlfn.XLOOKUP(A46,TN_GR06_Data!K:K,TN_GR06_Data!J:J,"",0)</f>
        <v/>
      </c>
      <c r="G46" t="str">
        <f>_xlfn.XLOOKUP(A46,'Tab A - TN_GR06_Pivot'!A:A,'Tab A - TN_GR06_Pivot'!C:C,"",0)</f>
        <v/>
      </c>
      <c r="H46" t="str">
        <f>_xlfn.XLOOKUP(A46,'Tab A - TN_GR06_Pivot'!A:A,'Tab A - TN_GR06_Pivot'!D:D,"",0)</f>
        <v/>
      </c>
      <c r="I46" s="25" t="str">
        <f>_xlfn.XLOOKUP(A46,'Recon Sheet'!A:A,'Recon Sheet'!P:P,"0",0)</f>
        <v>0</v>
      </c>
    </row>
    <row r="47" spans="1:9">
      <c r="A47">
        <f>'Recon Sheet'!A54</f>
        <v>0</v>
      </c>
      <c r="B47" t="str">
        <f>_xlfn.XLOOKUP(A47,'Tab A - TN_GR06_Pivot'!A:A,'Tab A - TN_GR06_Pivot'!B:B,"",0)</f>
        <v/>
      </c>
      <c r="C47" s="42" t="str">
        <f>_xlfn.XLOOKUP(B47,lookup!G:G,lookup!H:H,"",0)</f>
        <v/>
      </c>
      <c r="D47" t="str">
        <f>_xlfn.XLOOKUP(B47,lookup!G:G,lookup!I:I,"",0)</f>
        <v/>
      </c>
      <c r="E47" s="1" t="str">
        <f>_xlfn.XLOOKUP(A47,TN_GR06_Data!K:K,TN_GR06_Data!I:I,"",0)</f>
        <v/>
      </c>
      <c r="F47" s="1" t="str">
        <f>_xlfn.XLOOKUP(A47,TN_GR06_Data!K:K,TN_GR06_Data!J:J,"",0)</f>
        <v/>
      </c>
      <c r="G47" t="str">
        <f>_xlfn.XLOOKUP(A47,'Tab A - TN_GR06_Pivot'!A:A,'Tab A - TN_GR06_Pivot'!C:C,"",0)</f>
        <v/>
      </c>
      <c r="H47" t="str">
        <f>_xlfn.XLOOKUP(A47,'Tab A - TN_GR06_Pivot'!A:A,'Tab A - TN_GR06_Pivot'!D:D,"",0)</f>
        <v/>
      </c>
      <c r="I47" s="25" t="str">
        <f>_xlfn.XLOOKUP(A47,'Recon Sheet'!A:A,'Recon Sheet'!P:P,"0",0)</f>
        <v>0</v>
      </c>
    </row>
    <row r="48" spans="1:9">
      <c r="A48">
        <f>'Recon Sheet'!A55</f>
        <v>0</v>
      </c>
      <c r="B48" t="str">
        <f>_xlfn.XLOOKUP(A48,'Tab A - TN_GR06_Pivot'!A:A,'Tab A - TN_GR06_Pivot'!B:B,"",0)</f>
        <v/>
      </c>
      <c r="C48" s="42" t="str">
        <f>_xlfn.XLOOKUP(B48,lookup!G:G,lookup!H:H,"",0)</f>
        <v/>
      </c>
      <c r="D48" t="str">
        <f>_xlfn.XLOOKUP(B48,lookup!G:G,lookup!I:I,"",0)</f>
        <v/>
      </c>
      <c r="E48" s="1" t="str">
        <f>_xlfn.XLOOKUP(A48,TN_GR06_Data!K:K,TN_GR06_Data!I:I,"",0)</f>
        <v/>
      </c>
      <c r="F48" s="1" t="str">
        <f>_xlfn.XLOOKUP(A48,TN_GR06_Data!K:K,TN_GR06_Data!J:J,"",0)</f>
        <v/>
      </c>
      <c r="G48" t="str">
        <f>_xlfn.XLOOKUP(A48,'Tab A - TN_GR06_Pivot'!A:A,'Tab A - TN_GR06_Pivot'!C:C,"",0)</f>
        <v/>
      </c>
      <c r="H48" t="str">
        <f>_xlfn.XLOOKUP(A48,'Tab A - TN_GR06_Pivot'!A:A,'Tab A - TN_GR06_Pivot'!D:D,"",0)</f>
        <v/>
      </c>
      <c r="I48" s="25" t="str">
        <f>_xlfn.XLOOKUP(A48,'Recon Sheet'!A:A,'Recon Sheet'!P:P,"0",0)</f>
        <v>0</v>
      </c>
    </row>
    <row r="49" spans="1:9">
      <c r="A49">
        <f>'Recon Sheet'!A56</f>
        <v>0</v>
      </c>
      <c r="B49" t="str">
        <f>_xlfn.XLOOKUP(A49,'Tab A - TN_GR06_Pivot'!A:A,'Tab A - TN_GR06_Pivot'!B:B,"",0)</f>
        <v/>
      </c>
      <c r="C49" s="42" t="str">
        <f>_xlfn.XLOOKUP(B49,lookup!G:G,lookup!H:H,"",0)</f>
        <v/>
      </c>
      <c r="D49" t="str">
        <f>_xlfn.XLOOKUP(B49,lookup!G:G,lookup!I:I,"",0)</f>
        <v/>
      </c>
      <c r="E49" s="1" t="str">
        <f>_xlfn.XLOOKUP(A49,TN_GR06_Data!K:K,TN_GR06_Data!I:I,"",0)</f>
        <v/>
      </c>
      <c r="F49" s="1" t="str">
        <f>_xlfn.XLOOKUP(A49,TN_GR06_Data!K:K,TN_GR06_Data!J:J,"",0)</f>
        <v/>
      </c>
      <c r="G49" t="str">
        <f>_xlfn.XLOOKUP(A49,'Tab A - TN_GR06_Pivot'!A:A,'Tab A - TN_GR06_Pivot'!C:C,"",0)</f>
        <v/>
      </c>
      <c r="H49" t="str">
        <f>_xlfn.XLOOKUP(A49,'Tab A - TN_GR06_Pivot'!A:A,'Tab A - TN_GR06_Pivot'!D:D,"",0)</f>
        <v/>
      </c>
      <c r="I49" s="25" t="str">
        <f>_xlfn.XLOOKUP(A49,'Recon Sheet'!A:A,'Recon Sheet'!P:P,"0",0)</f>
        <v>0</v>
      </c>
    </row>
    <row r="50" spans="1:9">
      <c r="A50">
        <f>'Recon Sheet'!A57</f>
        <v>0</v>
      </c>
      <c r="B50" t="str">
        <f>_xlfn.XLOOKUP(A50,'Tab A - TN_GR06_Pivot'!A:A,'Tab A - TN_GR06_Pivot'!B:B,"",0)</f>
        <v/>
      </c>
      <c r="C50" s="42" t="str">
        <f>_xlfn.XLOOKUP(B50,lookup!G:G,lookup!H:H,"",0)</f>
        <v/>
      </c>
      <c r="D50" t="str">
        <f>_xlfn.XLOOKUP(B50,lookup!G:G,lookup!I:I,"",0)</f>
        <v/>
      </c>
      <c r="E50" s="1" t="str">
        <f>_xlfn.XLOOKUP(A50,TN_GR06_Data!K:K,TN_GR06_Data!I:I,"",0)</f>
        <v/>
      </c>
      <c r="F50" s="1" t="str">
        <f>_xlfn.XLOOKUP(A50,TN_GR06_Data!K:K,TN_GR06_Data!J:J,"",0)</f>
        <v/>
      </c>
      <c r="G50" t="str">
        <f>_xlfn.XLOOKUP(A50,'Tab A - TN_GR06_Pivot'!A:A,'Tab A - TN_GR06_Pivot'!C:C,"",0)</f>
        <v/>
      </c>
      <c r="H50" t="str">
        <f>_xlfn.XLOOKUP(A50,'Tab A - TN_GR06_Pivot'!A:A,'Tab A - TN_GR06_Pivot'!D:D,"",0)</f>
        <v/>
      </c>
      <c r="I50" s="25" t="str">
        <f>_xlfn.XLOOKUP(A50,'Recon Sheet'!A:A,'Recon Sheet'!P:P,"0",0)</f>
        <v>0</v>
      </c>
    </row>
    <row r="51" spans="1:9">
      <c r="A51">
        <f>'Recon Sheet'!A58</f>
        <v>0</v>
      </c>
      <c r="B51" t="str">
        <f>_xlfn.XLOOKUP(A51,'Tab A - TN_GR06_Pivot'!A:A,'Tab A - TN_GR06_Pivot'!B:B,"",0)</f>
        <v/>
      </c>
      <c r="C51" s="42" t="str">
        <f>_xlfn.XLOOKUP(B51,lookup!G:G,lookup!H:H,"",0)</f>
        <v/>
      </c>
      <c r="D51" t="str">
        <f>_xlfn.XLOOKUP(B51,lookup!G:G,lookup!I:I,"",0)</f>
        <v/>
      </c>
      <c r="E51" s="1" t="str">
        <f>_xlfn.XLOOKUP(A51,TN_GR06_Data!K:K,TN_GR06_Data!I:I,"",0)</f>
        <v/>
      </c>
      <c r="F51" s="1" t="str">
        <f>_xlfn.XLOOKUP(A51,TN_GR06_Data!K:K,TN_GR06_Data!J:J,"",0)</f>
        <v/>
      </c>
      <c r="G51" t="str">
        <f>_xlfn.XLOOKUP(A51,'Tab A - TN_GR06_Pivot'!A:A,'Tab A - TN_GR06_Pivot'!C:C,"",0)</f>
        <v/>
      </c>
      <c r="H51" t="str">
        <f>_xlfn.XLOOKUP(A51,'Tab A - TN_GR06_Pivot'!A:A,'Tab A - TN_GR06_Pivot'!D:D,"",0)</f>
        <v/>
      </c>
      <c r="I51" s="25" t="str">
        <f>_xlfn.XLOOKUP(A51,'Recon Sheet'!A:A,'Recon Sheet'!P:P,"0",0)</f>
        <v>0</v>
      </c>
    </row>
    <row r="52" spans="1:9">
      <c r="A52">
        <f>'Recon Sheet'!A59</f>
        <v>0</v>
      </c>
      <c r="B52" t="str">
        <f>_xlfn.XLOOKUP(A52,'Tab A - TN_GR06_Pivot'!A:A,'Tab A - TN_GR06_Pivot'!B:B,"",0)</f>
        <v/>
      </c>
      <c r="C52" s="42" t="str">
        <f>_xlfn.XLOOKUP(B52,lookup!G:G,lookup!H:H,"",0)</f>
        <v/>
      </c>
      <c r="D52" t="str">
        <f>_xlfn.XLOOKUP(B52,lookup!G:G,lookup!I:I,"",0)</f>
        <v/>
      </c>
      <c r="E52" s="1" t="str">
        <f>_xlfn.XLOOKUP(A52,TN_GR06_Data!K:K,TN_GR06_Data!I:I,"",0)</f>
        <v/>
      </c>
      <c r="F52" s="1" t="str">
        <f>_xlfn.XLOOKUP(A52,TN_GR06_Data!K:K,TN_GR06_Data!J:J,"",0)</f>
        <v/>
      </c>
      <c r="G52" t="str">
        <f>_xlfn.XLOOKUP(A52,'Tab A - TN_GR06_Pivot'!A:A,'Tab A - TN_GR06_Pivot'!C:C,"",0)</f>
        <v/>
      </c>
      <c r="H52" t="str">
        <f>_xlfn.XLOOKUP(A52,'Tab A - TN_GR06_Pivot'!A:A,'Tab A - TN_GR06_Pivot'!D:D,"",0)</f>
        <v/>
      </c>
      <c r="I52" s="25" t="str">
        <f>_xlfn.XLOOKUP(A52,'Recon Sheet'!A:A,'Recon Sheet'!P:P,"0",0)</f>
        <v>0</v>
      </c>
    </row>
    <row r="53" spans="1:9">
      <c r="A53">
        <f>'Recon Sheet'!A60</f>
        <v>0</v>
      </c>
      <c r="B53" t="str">
        <f>_xlfn.XLOOKUP(A53,'Tab A - TN_GR06_Pivot'!A:A,'Tab A - TN_GR06_Pivot'!B:B,"",0)</f>
        <v/>
      </c>
      <c r="C53" s="42" t="str">
        <f>_xlfn.XLOOKUP(B53,lookup!G:G,lookup!H:H,"",0)</f>
        <v/>
      </c>
      <c r="D53" t="str">
        <f>_xlfn.XLOOKUP(B53,lookup!G:G,lookup!I:I,"",0)</f>
        <v/>
      </c>
      <c r="E53" s="1" t="str">
        <f>_xlfn.XLOOKUP(A53,TN_GR06_Data!K:K,TN_GR06_Data!I:I,"",0)</f>
        <v/>
      </c>
      <c r="F53" s="1" t="str">
        <f>_xlfn.XLOOKUP(A53,TN_GR06_Data!K:K,TN_GR06_Data!J:J,"",0)</f>
        <v/>
      </c>
      <c r="G53" t="str">
        <f>_xlfn.XLOOKUP(A53,'Tab A - TN_GR06_Pivot'!A:A,'Tab A - TN_GR06_Pivot'!C:C,"",0)</f>
        <v/>
      </c>
      <c r="H53" t="str">
        <f>_xlfn.XLOOKUP(A53,'Tab A - TN_GR06_Pivot'!A:A,'Tab A - TN_GR06_Pivot'!D:D,"",0)</f>
        <v/>
      </c>
      <c r="I53" s="25" t="str">
        <f>_xlfn.XLOOKUP(A53,'Recon Sheet'!A:A,'Recon Sheet'!P:P,"0",0)</f>
        <v>0</v>
      </c>
    </row>
    <row r="54" spans="1:9">
      <c r="A54">
        <f>'Recon Sheet'!A61</f>
        <v>0</v>
      </c>
      <c r="B54" t="str">
        <f>_xlfn.XLOOKUP(A54,'Tab A - TN_GR06_Pivot'!A:A,'Tab A - TN_GR06_Pivot'!B:B,"",0)</f>
        <v/>
      </c>
      <c r="C54" s="42" t="str">
        <f>_xlfn.XLOOKUP(B54,lookup!G:G,lookup!H:H,"",0)</f>
        <v/>
      </c>
      <c r="D54" t="str">
        <f>_xlfn.XLOOKUP(B54,lookup!G:G,lookup!I:I,"",0)</f>
        <v/>
      </c>
      <c r="E54" s="1" t="str">
        <f>_xlfn.XLOOKUP(A54,TN_GR06_Data!K:K,TN_GR06_Data!I:I,"",0)</f>
        <v/>
      </c>
      <c r="F54" s="1" t="str">
        <f>_xlfn.XLOOKUP(A54,TN_GR06_Data!K:K,TN_GR06_Data!J:J,"",0)</f>
        <v/>
      </c>
      <c r="G54" t="str">
        <f>_xlfn.XLOOKUP(A54,'Tab A - TN_GR06_Pivot'!A:A,'Tab A - TN_GR06_Pivot'!C:C,"",0)</f>
        <v/>
      </c>
      <c r="H54" t="str">
        <f>_xlfn.XLOOKUP(A54,'Tab A - TN_GR06_Pivot'!A:A,'Tab A - TN_GR06_Pivot'!D:D,"",0)</f>
        <v/>
      </c>
      <c r="I54" s="25" t="str">
        <f>_xlfn.XLOOKUP(A54,'Recon Sheet'!A:A,'Recon Sheet'!P:P,"0",0)</f>
        <v>0</v>
      </c>
    </row>
    <row r="55" spans="1:9">
      <c r="A55">
        <f>'Recon Sheet'!A62</f>
        <v>0</v>
      </c>
      <c r="B55" t="str">
        <f>_xlfn.XLOOKUP(A55,'Tab A - TN_GR06_Pivot'!A:A,'Tab A - TN_GR06_Pivot'!B:B,"",0)</f>
        <v/>
      </c>
      <c r="C55" s="42" t="str">
        <f>_xlfn.XLOOKUP(B55,lookup!G:G,lookup!H:H,"",0)</f>
        <v/>
      </c>
      <c r="D55" t="str">
        <f>_xlfn.XLOOKUP(B55,lookup!G:G,lookup!I:I,"",0)</f>
        <v/>
      </c>
      <c r="E55" s="1" t="str">
        <f>_xlfn.XLOOKUP(A55,TN_GR06_Data!K:K,TN_GR06_Data!I:I,"",0)</f>
        <v/>
      </c>
      <c r="F55" s="1" t="str">
        <f>_xlfn.XLOOKUP(A55,TN_GR06_Data!K:K,TN_GR06_Data!J:J,"",0)</f>
        <v/>
      </c>
      <c r="G55" t="str">
        <f>_xlfn.XLOOKUP(A55,'Tab A - TN_GR06_Pivot'!A:A,'Tab A - TN_GR06_Pivot'!C:C,"",0)</f>
        <v/>
      </c>
      <c r="H55" t="str">
        <f>_xlfn.XLOOKUP(A55,'Tab A - TN_GR06_Pivot'!A:A,'Tab A - TN_GR06_Pivot'!D:D,"",0)</f>
        <v/>
      </c>
      <c r="I55" s="25" t="str">
        <f>_xlfn.XLOOKUP(A55,'Recon Sheet'!A:A,'Recon Sheet'!P:P,"0",0)</f>
        <v>0</v>
      </c>
    </row>
    <row r="56" spans="1:9">
      <c r="A56">
        <f>'Recon Sheet'!A63</f>
        <v>0</v>
      </c>
      <c r="B56" t="str">
        <f>_xlfn.XLOOKUP(A56,'Tab A - TN_GR06_Pivot'!A:A,'Tab A - TN_GR06_Pivot'!B:B,"",0)</f>
        <v/>
      </c>
      <c r="C56" s="42" t="str">
        <f>_xlfn.XLOOKUP(B56,lookup!G:G,lookup!H:H,"",0)</f>
        <v/>
      </c>
      <c r="D56" t="str">
        <f>_xlfn.XLOOKUP(B56,lookup!G:G,lookup!I:I,"",0)</f>
        <v/>
      </c>
      <c r="E56" s="1" t="str">
        <f>_xlfn.XLOOKUP(A56,TN_GR06_Data!K:K,TN_GR06_Data!I:I,"",0)</f>
        <v/>
      </c>
      <c r="F56" s="1" t="str">
        <f>_xlfn.XLOOKUP(A56,TN_GR06_Data!K:K,TN_GR06_Data!J:J,"",0)</f>
        <v/>
      </c>
      <c r="G56" t="str">
        <f>_xlfn.XLOOKUP(A56,'Tab A - TN_GR06_Pivot'!A:A,'Tab A - TN_GR06_Pivot'!C:C,"",0)</f>
        <v/>
      </c>
      <c r="H56" t="str">
        <f>_xlfn.XLOOKUP(A56,'Tab A - TN_GR06_Pivot'!A:A,'Tab A - TN_GR06_Pivot'!D:D,"",0)</f>
        <v/>
      </c>
      <c r="I56" s="25" t="str">
        <f>_xlfn.XLOOKUP(A56,'Recon Sheet'!A:A,'Recon Sheet'!P:P,"0",0)</f>
        <v>0</v>
      </c>
    </row>
    <row r="57" spans="1:9">
      <c r="A57">
        <f>'Recon Sheet'!A64</f>
        <v>0</v>
      </c>
      <c r="B57" t="str">
        <f>_xlfn.XLOOKUP(A57,'Tab A - TN_GR06_Pivot'!A:A,'Tab A - TN_GR06_Pivot'!B:B,"",0)</f>
        <v/>
      </c>
      <c r="C57" s="42" t="str">
        <f>_xlfn.XLOOKUP(B57,lookup!G:G,lookup!H:H,"",0)</f>
        <v/>
      </c>
      <c r="D57" t="str">
        <f>_xlfn.XLOOKUP(B57,lookup!G:G,lookup!I:I,"",0)</f>
        <v/>
      </c>
      <c r="E57" s="1" t="str">
        <f>_xlfn.XLOOKUP(A57,TN_GR06_Data!K:K,TN_GR06_Data!I:I,"",0)</f>
        <v/>
      </c>
      <c r="F57" s="1" t="str">
        <f>_xlfn.XLOOKUP(A57,TN_GR06_Data!K:K,TN_GR06_Data!J:J,"",0)</f>
        <v/>
      </c>
      <c r="G57" t="str">
        <f>_xlfn.XLOOKUP(A57,'Tab A - TN_GR06_Pivot'!A:A,'Tab A - TN_GR06_Pivot'!C:C,"",0)</f>
        <v/>
      </c>
      <c r="H57" t="str">
        <f>_xlfn.XLOOKUP(A57,'Tab A - TN_GR06_Pivot'!A:A,'Tab A - TN_GR06_Pivot'!D:D,"",0)</f>
        <v/>
      </c>
      <c r="I57" s="25" t="str">
        <f>_xlfn.XLOOKUP(A57,'Recon Sheet'!A:A,'Recon Sheet'!P:P,"0",0)</f>
        <v>0</v>
      </c>
    </row>
    <row r="58" spans="1:9">
      <c r="A58">
        <f>'Recon Sheet'!A65</f>
        <v>0</v>
      </c>
      <c r="B58" t="str">
        <f>_xlfn.XLOOKUP(A58,'Tab A - TN_GR06_Pivot'!A:A,'Tab A - TN_GR06_Pivot'!B:B,"",0)</f>
        <v/>
      </c>
      <c r="C58" s="42" t="str">
        <f>_xlfn.XLOOKUP(B58,lookup!G:G,lookup!H:H,"",0)</f>
        <v/>
      </c>
      <c r="D58" t="str">
        <f>_xlfn.XLOOKUP(B58,lookup!G:G,lookup!I:I,"",0)</f>
        <v/>
      </c>
      <c r="E58" s="1" t="str">
        <f>_xlfn.XLOOKUP(A58,TN_GR06_Data!K:K,TN_GR06_Data!I:I,"",0)</f>
        <v/>
      </c>
      <c r="F58" s="1" t="str">
        <f>_xlfn.XLOOKUP(A58,TN_GR06_Data!K:K,TN_GR06_Data!J:J,"",0)</f>
        <v/>
      </c>
      <c r="G58" t="str">
        <f>_xlfn.XLOOKUP(A58,'Tab A - TN_GR06_Pivot'!A:A,'Tab A - TN_GR06_Pivot'!C:C,"",0)</f>
        <v/>
      </c>
      <c r="H58" t="str">
        <f>_xlfn.XLOOKUP(A58,'Tab A - TN_GR06_Pivot'!A:A,'Tab A - TN_GR06_Pivot'!D:D,"",0)</f>
        <v/>
      </c>
      <c r="I58" s="25" t="str">
        <f>_xlfn.XLOOKUP(A58,'Recon Sheet'!A:A,'Recon Sheet'!P:P,"0",0)</f>
        <v>0</v>
      </c>
    </row>
    <row r="59" spans="1:9">
      <c r="A59">
        <f>'Recon Sheet'!A66</f>
        <v>0</v>
      </c>
      <c r="B59" t="str">
        <f>_xlfn.XLOOKUP(A59,'Tab A - TN_GR06_Pivot'!A:A,'Tab A - TN_GR06_Pivot'!B:B,"",0)</f>
        <v/>
      </c>
      <c r="C59" s="42" t="str">
        <f>_xlfn.XLOOKUP(B59,lookup!G:G,lookup!H:H,"",0)</f>
        <v/>
      </c>
      <c r="D59" t="str">
        <f>_xlfn.XLOOKUP(B59,lookup!G:G,lookup!I:I,"",0)</f>
        <v/>
      </c>
      <c r="E59" s="1" t="str">
        <f>_xlfn.XLOOKUP(A59,TN_GR06_Data!K:K,TN_GR06_Data!I:I,"",0)</f>
        <v/>
      </c>
      <c r="F59" s="1" t="str">
        <f>_xlfn.XLOOKUP(A59,TN_GR06_Data!K:K,TN_GR06_Data!J:J,"",0)</f>
        <v/>
      </c>
      <c r="G59" t="str">
        <f>_xlfn.XLOOKUP(A59,'Tab A - TN_GR06_Pivot'!A:A,'Tab A - TN_GR06_Pivot'!C:C,"",0)</f>
        <v/>
      </c>
      <c r="H59" t="str">
        <f>_xlfn.XLOOKUP(A59,'Tab A - TN_GR06_Pivot'!A:A,'Tab A - TN_GR06_Pivot'!D:D,"",0)</f>
        <v/>
      </c>
      <c r="I59" s="25" t="str">
        <f>_xlfn.XLOOKUP(A59,'Recon Sheet'!A:A,'Recon Sheet'!P:P,"0",0)</f>
        <v>0</v>
      </c>
    </row>
    <row r="60" spans="1:9">
      <c r="A60">
        <f>'Recon Sheet'!A67</f>
        <v>0</v>
      </c>
      <c r="B60" t="str">
        <f>_xlfn.XLOOKUP(A60,'Tab A - TN_GR06_Pivot'!A:A,'Tab A - TN_GR06_Pivot'!B:B,"",0)</f>
        <v/>
      </c>
      <c r="C60" s="42" t="str">
        <f>_xlfn.XLOOKUP(B60,lookup!G:G,lookup!H:H,"",0)</f>
        <v/>
      </c>
      <c r="D60" t="str">
        <f>_xlfn.XLOOKUP(B60,lookup!G:G,lookup!I:I,"",0)</f>
        <v/>
      </c>
      <c r="E60" s="1" t="str">
        <f>_xlfn.XLOOKUP(A60,TN_GR06_Data!K:K,TN_GR06_Data!I:I,"",0)</f>
        <v/>
      </c>
      <c r="F60" s="1" t="str">
        <f>_xlfn.XLOOKUP(A60,TN_GR06_Data!K:K,TN_GR06_Data!J:J,"",0)</f>
        <v/>
      </c>
      <c r="G60" t="str">
        <f>_xlfn.XLOOKUP(A60,'Tab A - TN_GR06_Pivot'!A:A,'Tab A - TN_GR06_Pivot'!C:C,"",0)</f>
        <v/>
      </c>
      <c r="H60" t="str">
        <f>_xlfn.XLOOKUP(A60,'Tab A - TN_GR06_Pivot'!A:A,'Tab A - TN_GR06_Pivot'!D:D,"",0)</f>
        <v/>
      </c>
      <c r="I60" s="25" t="str">
        <f>_xlfn.XLOOKUP(A60,'Recon Sheet'!A:A,'Recon Sheet'!P:P,"0",0)</f>
        <v>0</v>
      </c>
    </row>
    <row r="61" spans="1:9">
      <c r="A61">
        <f>'Recon Sheet'!A68</f>
        <v>0</v>
      </c>
      <c r="B61" t="str">
        <f>_xlfn.XLOOKUP(A61,'Tab A - TN_GR06_Pivot'!A:A,'Tab A - TN_GR06_Pivot'!B:B,"",0)</f>
        <v/>
      </c>
      <c r="C61" s="42" t="str">
        <f>_xlfn.XLOOKUP(B61,lookup!G:G,lookup!H:H,"",0)</f>
        <v/>
      </c>
      <c r="D61" t="str">
        <f>_xlfn.XLOOKUP(B61,lookup!G:G,lookup!I:I,"",0)</f>
        <v/>
      </c>
      <c r="E61" s="1" t="str">
        <f>_xlfn.XLOOKUP(A61,TN_GR06_Data!K:K,TN_GR06_Data!I:I,"",0)</f>
        <v/>
      </c>
      <c r="F61" s="1" t="str">
        <f>_xlfn.XLOOKUP(A61,TN_GR06_Data!K:K,TN_GR06_Data!J:J,"",0)</f>
        <v/>
      </c>
      <c r="G61" t="str">
        <f>_xlfn.XLOOKUP(A61,'Tab A - TN_GR06_Pivot'!A:A,'Tab A - TN_GR06_Pivot'!C:C,"",0)</f>
        <v/>
      </c>
      <c r="H61" t="str">
        <f>_xlfn.XLOOKUP(A61,'Tab A - TN_GR06_Pivot'!A:A,'Tab A - TN_GR06_Pivot'!D:D,"",0)</f>
        <v/>
      </c>
      <c r="I61" s="25" t="str">
        <f>_xlfn.XLOOKUP(A61,'Recon Sheet'!A:A,'Recon Sheet'!P:P,"0",0)</f>
        <v>0</v>
      </c>
    </row>
    <row r="62" spans="1:9">
      <c r="A62">
        <f>'Recon Sheet'!A69</f>
        <v>0</v>
      </c>
      <c r="B62" t="str">
        <f>_xlfn.XLOOKUP(A62,'Tab A - TN_GR06_Pivot'!A:A,'Tab A - TN_GR06_Pivot'!B:B,"",0)</f>
        <v/>
      </c>
      <c r="C62" s="42" t="str">
        <f>_xlfn.XLOOKUP(B62,lookup!G:G,lookup!H:H,"",0)</f>
        <v/>
      </c>
      <c r="D62" t="str">
        <f>_xlfn.XLOOKUP(B62,lookup!G:G,lookup!I:I,"",0)</f>
        <v/>
      </c>
      <c r="E62" s="1" t="str">
        <f>_xlfn.XLOOKUP(A62,TN_GR06_Data!K:K,TN_GR06_Data!I:I,"",0)</f>
        <v/>
      </c>
      <c r="F62" s="1" t="str">
        <f>_xlfn.XLOOKUP(A62,TN_GR06_Data!K:K,TN_GR06_Data!J:J,"",0)</f>
        <v/>
      </c>
      <c r="G62" t="str">
        <f>_xlfn.XLOOKUP(A62,'Tab A - TN_GR06_Pivot'!A:A,'Tab A - TN_GR06_Pivot'!C:C,"",0)</f>
        <v/>
      </c>
      <c r="H62" t="str">
        <f>_xlfn.XLOOKUP(A62,'Tab A - TN_GR06_Pivot'!A:A,'Tab A - TN_GR06_Pivot'!D:D,"",0)</f>
        <v/>
      </c>
      <c r="I62" s="25" t="str">
        <f>_xlfn.XLOOKUP(A62,'Recon Sheet'!A:A,'Recon Sheet'!P:P,"0",0)</f>
        <v>0</v>
      </c>
    </row>
    <row r="63" spans="1:9">
      <c r="A63">
        <f>'Recon Sheet'!A70</f>
        <v>0</v>
      </c>
      <c r="B63" t="str">
        <f>_xlfn.XLOOKUP(A63,'Tab A - TN_GR06_Pivot'!A:A,'Tab A - TN_GR06_Pivot'!B:B,"",0)</f>
        <v/>
      </c>
      <c r="C63" s="42" t="str">
        <f>_xlfn.XLOOKUP(B63,lookup!G:G,lookup!H:H,"",0)</f>
        <v/>
      </c>
      <c r="D63" t="str">
        <f>_xlfn.XLOOKUP(B63,lookup!G:G,lookup!I:I,"",0)</f>
        <v/>
      </c>
      <c r="E63" s="1" t="str">
        <f>_xlfn.XLOOKUP(A63,TN_GR06_Data!K:K,TN_GR06_Data!I:I,"",0)</f>
        <v/>
      </c>
      <c r="F63" s="1" t="str">
        <f>_xlfn.XLOOKUP(A63,TN_GR06_Data!K:K,TN_GR06_Data!J:J,"",0)</f>
        <v/>
      </c>
      <c r="G63" t="str">
        <f>_xlfn.XLOOKUP(A63,'Tab A - TN_GR06_Pivot'!A:A,'Tab A - TN_GR06_Pivot'!C:C,"",0)</f>
        <v/>
      </c>
      <c r="H63" t="str">
        <f>_xlfn.XLOOKUP(A63,'Tab A - TN_GR06_Pivot'!A:A,'Tab A - TN_GR06_Pivot'!D:D,"",0)</f>
        <v/>
      </c>
      <c r="I63" s="25" t="str">
        <f>_xlfn.XLOOKUP(A63,'Recon Sheet'!A:A,'Recon Sheet'!P:P,"0",0)</f>
        <v>0</v>
      </c>
    </row>
    <row r="64" spans="1:9">
      <c r="A64">
        <f>'Recon Sheet'!A71</f>
        <v>0</v>
      </c>
      <c r="B64" t="str">
        <f>_xlfn.XLOOKUP(A64,'Tab A - TN_GR06_Pivot'!A:A,'Tab A - TN_GR06_Pivot'!B:B,"",0)</f>
        <v/>
      </c>
      <c r="C64" s="42" t="str">
        <f>_xlfn.XLOOKUP(B64,lookup!G:G,lookup!H:H,"",0)</f>
        <v/>
      </c>
      <c r="D64" t="str">
        <f>_xlfn.XLOOKUP(B64,lookup!G:G,lookup!I:I,"",0)</f>
        <v/>
      </c>
      <c r="E64" s="1" t="str">
        <f>_xlfn.XLOOKUP(A64,TN_GR06_Data!K:K,TN_GR06_Data!I:I,"",0)</f>
        <v/>
      </c>
      <c r="F64" s="1" t="str">
        <f>_xlfn.XLOOKUP(A64,TN_GR06_Data!K:K,TN_GR06_Data!J:J,"",0)</f>
        <v/>
      </c>
      <c r="G64" t="str">
        <f>_xlfn.XLOOKUP(A64,'Tab A - TN_GR06_Pivot'!A:A,'Tab A - TN_GR06_Pivot'!C:C,"",0)</f>
        <v/>
      </c>
      <c r="H64" t="str">
        <f>_xlfn.XLOOKUP(A64,'Tab A - TN_GR06_Pivot'!A:A,'Tab A - TN_GR06_Pivot'!D:D,"",0)</f>
        <v/>
      </c>
      <c r="I64" s="25" t="str">
        <f>_xlfn.XLOOKUP(A64,'Recon Sheet'!A:A,'Recon Sheet'!P:P,"0",0)</f>
        <v>0</v>
      </c>
    </row>
    <row r="65" spans="1:9">
      <c r="A65">
        <f>'Recon Sheet'!A72</f>
        <v>0</v>
      </c>
      <c r="B65" t="str">
        <f>_xlfn.XLOOKUP(A65,'Tab A - TN_GR06_Pivot'!A:A,'Tab A - TN_GR06_Pivot'!B:B,"",0)</f>
        <v/>
      </c>
      <c r="C65" s="42" t="str">
        <f>_xlfn.XLOOKUP(B65,lookup!G:G,lookup!H:H,"",0)</f>
        <v/>
      </c>
      <c r="D65" t="str">
        <f>_xlfn.XLOOKUP(B65,lookup!G:G,lookup!I:I,"",0)</f>
        <v/>
      </c>
      <c r="E65" s="1" t="str">
        <f>_xlfn.XLOOKUP(A65,TN_GR06_Data!K:K,TN_GR06_Data!I:I,"",0)</f>
        <v/>
      </c>
      <c r="F65" s="1" t="str">
        <f>_xlfn.XLOOKUP(A65,TN_GR06_Data!K:K,TN_GR06_Data!J:J,"",0)</f>
        <v/>
      </c>
      <c r="G65" t="str">
        <f>_xlfn.XLOOKUP(A65,'Tab A - TN_GR06_Pivot'!A:A,'Tab A - TN_GR06_Pivot'!C:C,"",0)</f>
        <v/>
      </c>
      <c r="H65" t="str">
        <f>_xlfn.XLOOKUP(A65,'Tab A - TN_GR06_Pivot'!A:A,'Tab A - TN_GR06_Pivot'!D:D,"",0)</f>
        <v/>
      </c>
      <c r="I65" s="25" t="str">
        <f>_xlfn.XLOOKUP(A65,'Recon Sheet'!A:A,'Recon Sheet'!P:P,"0",0)</f>
        <v>0</v>
      </c>
    </row>
    <row r="66" spans="1:9">
      <c r="A66">
        <f>'Recon Sheet'!A73</f>
        <v>0</v>
      </c>
      <c r="B66" t="str">
        <f>_xlfn.XLOOKUP(A66,'Tab A - TN_GR06_Pivot'!A:A,'Tab A - TN_GR06_Pivot'!B:B,"",0)</f>
        <v/>
      </c>
      <c r="C66" s="42" t="str">
        <f>_xlfn.XLOOKUP(B66,lookup!G:G,lookup!H:H,"",0)</f>
        <v/>
      </c>
      <c r="D66" t="str">
        <f>_xlfn.XLOOKUP(B66,lookup!G:G,lookup!I:I,"",0)</f>
        <v/>
      </c>
      <c r="E66" s="1" t="str">
        <f>_xlfn.XLOOKUP(A66,TN_GR06_Data!K:K,TN_GR06_Data!I:I,"",0)</f>
        <v/>
      </c>
      <c r="F66" s="1" t="str">
        <f>_xlfn.XLOOKUP(A66,TN_GR06_Data!K:K,TN_GR06_Data!J:J,"",0)</f>
        <v/>
      </c>
      <c r="G66" t="str">
        <f>_xlfn.XLOOKUP(A66,'Tab A - TN_GR06_Pivot'!A:A,'Tab A - TN_GR06_Pivot'!C:C,"",0)</f>
        <v/>
      </c>
      <c r="H66" t="str">
        <f>_xlfn.XLOOKUP(A66,'Tab A - TN_GR06_Pivot'!A:A,'Tab A - TN_GR06_Pivot'!D:D,"",0)</f>
        <v/>
      </c>
      <c r="I66" s="25" t="str">
        <f>_xlfn.XLOOKUP(A66,'Recon Sheet'!A:A,'Recon Sheet'!P:P,"0",0)</f>
        <v>0</v>
      </c>
    </row>
    <row r="67" spans="1:9">
      <c r="A67">
        <f>'Recon Sheet'!A74</f>
        <v>0</v>
      </c>
      <c r="B67" t="str">
        <f>_xlfn.XLOOKUP(A67,'Tab A - TN_GR06_Pivot'!A:A,'Tab A - TN_GR06_Pivot'!B:B,"",0)</f>
        <v/>
      </c>
      <c r="C67" s="42" t="str">
        <f>_xlfn.XLOOKUP(B67,lookup!G:G,lookup!H:H,"",0)</f>
        <v/>
      </c>
      <c r="D67" t="str">
        <f>_xlfn.XLOOKUP(B67,lookup!G:G,lookup!I:I,"",0)</f>
        <v/>
      </c>
      <c r="E67" s="1" t="str">
        <f>_xlfn.XLOOKUP(A67,TN_GR06_Data!K:K,TN_GR06_Data!I:I,"",0)</f>
        <v/>
      </c>
      <c r="F67" s="1" t="str">
        <f>_xlfn.XLOOKUP(A67,TN_GR06_Data!K:K,TN_GR06_Data!J:J,"",0)</f>
        <v/>
      </c>
      <c r="G67" t="str">
        <f>_xlfn.XLOOKUP(A67,'Tab A - TN_GR06_Pivot'!A:A,'Tab A - TN_GR06_Pivot'!C:C,"",0)</f>
        <v/>
      </c>
      <c r="H67" t="str">
        <f>_xlfn.XLOOKUP(A67,'Tab A - TN_GR06_Pivot'!A:A,'Tab A - TN_GR06_Pivot'!D:D,"",0)</f>
        <v/>
      </c>
      <c r="I67" s="25" t="str">
        <f>_xlfn.XLOOKUP(A67,'Recon Sheet'!A:A,'Recon Sheet'!P:P,"0",0)</f>
        <v>0</v>
      </c>
    </row>
    <row r="68" spans="1:9">
      <c r="A68">
        <f>'Recon Sheet'!A75</f>
        <v>0</v>
      </c>
      <c r="B68" t="str">
        <f>_xlfn.XLOOKUP(A68,'Tab A - TN_GR06_Pivot'!A:A,'Tab A - TN_GR06_Pivot'!B:B,"",0)</f>
        <v/>
      </c>
      <c r="C68" s="42" t="str">
        <f>_xlfn.XLOOKUP(B68,lookup!G:G,lookup!H:H,"",0)</f>
        <v/>
      </c>
      <c r="D68" t="str">
        <f>_xlfn.XLOOKUP(B68,lookup!G:G,lookup!I:I,"",0)</f>
        <v/>
      </c>
      <c r="E68" s="1" t="str">
        <f>_xlfn.XLOOKUP(A68,TN_GR06_Data!K:K,TN_GR06_Data!I:I,"",0)</f>
        <v/>
      </c>
      <c r="F68" s="1" t="str">
        <f>_xlfn.XLOOKUP(A68,TN_GR06_Data!K:K,TN_GR06_Data!J:J,"",0)</f>
        <v/>
      </c>
      <c r="G68" t="str">
        <f>_xlfn.XLOOKUP(A68,'Tab A - TN_GR06_Pivot'!A:A,'Tab A - TN_GR06_Pivot'!C:C,"",0)</f>
        <v/>
      </c>
      <c r="H68" t="str">
        <f>_xlfn.XLOOKUP(A68,'Tab A - TN_GR06_Pivot'!A:A,'Tab A - TN_GR06_Pivot'!D:D,"",0)</f>
        <v/>
      </c>
      <c r="I68" s="25" t="str">
        <f>_xlfn.XLOOKUP(A68,'Recon Sheet'!A:A,'Recon Sheet'!P:P,"0",0)</f>
        <v>0</v>
      </c>
    </row>
    <row r="69" spans="1:9">
      <c r="A69">
        <f>'Recon Sheet'!A76</f>
        <v>0</v>
      </c>
      <c r="B69" t="str">
        <f>_xlfn.XLOOKUP(A69,'Tab A - TN_GR06_Pivot'!A:A,'Tab A - TN_GR06_Pivot'!B:B,"",0)</f>
        <v/>
      </c>
      <c r="C69" s="42" t="str">
        <f>_xlfn.XLOOKUP(B69,lookup!G:G,lookup!H:H,"",0)</f>
        <v/>
      </c>
      <c r="D69" t="str">
        <f>_xlfn.XLOOKUP(B69,lookup!G:G,lookup!I:I,"",0)</f>
        <v/>
      </c>
      <c r="E69" s="1" t="str">
        <f>_xlfn.XLOOKUP(A69,TN_GR06_Data!K:K,TN_GR06_Data!I:I,"",0)</f>
        <v/>
      </c>
      <c r="F69" s="1" t="str">
        <f>_xlfn.XLOOKUP(A69,TN_GR06_Data!K:K,TN_GR06_Data!J:J,"",0)</f>
        <v/>
      </c>
      <c r="G69" t="str">
        <f>_xlfn.XLOOKUP(A69,'Tab A - TN_GR06_Pivot'!A:A,'Tab A - TN_GR06_Pivot'!C:C,"",0)</f>
        <v/>
      </c>
      <c r="H69" t="str">
        <f>_xlfn.XLOOKUP(A69,'Tab A - TN_GR06_Pivot'!A:A,'Tab A - TN_GR06_Pivot'!D:D,"",0)</f>
        <v/>
      </c>
      <c r="I69" s="25" t="str">
        <f>_xlfn.XLOOKUP(A69,'Recon Sheet'!A:A,'Recon Sheet'!P:P,"0",0)</f>
        <v>0</v>
      </c>
    </row>
    <row r="70" spans="1:9">
      <c r="A70">
        <f>'Recon Sheet'!A77</f>
        <v>0</v>
      </c>
      <c r="B70" t="str">
        <f>_xlfn.XLOOKUP(A70,'Tab A - TN_GR06_Pivot'!A:A,'Tab A - TN_GR06_Pivot'!B:B,"",0)</f>
        <v/>
      </c>
      <c r="C70" s="42" t="str">
        <f>_xlfn.XLOOKUP(B70,lookup!G:G,lookup!H:H,"",0)</f>
        <v/>
      </c>
      <c r="D70" t="str">
        <f>_xlfn.XLOOKUP(B70,lookup!G:G,lookup!I:I,"",0)</f>
        <v/>
      </c>
      <c r="E70" s="1" t="str">
        <f>_xlfn.XLOOKUP(A70,TN_GR06_Data!K:K,TN_GR06_Data!I:I,"",0)</f>
        <v/>
      </c>
      <c r="F70" s="1" t="str">
        <f>_xlfn.XLOOKUP(A70,TN_GR06_Data!K:K,TN_GR06_Data!J:J,"",0)</f>
        <v/>
      </c>
      <c r="G70" t="str">
        <f>_xlfn.XLOOKUP(A70,'Tab A - TN_GR06_Pivot'!A:A,'Tab A - TN_GR06_Pivot'!C:C,"",0)</f>
        <v/>
      </c>
      <c r="H70" t="str">
        <f>_xlfn.XLOOKUP(A70,'Tab A - TN_GR06_Pivot'!A:A,'Tab A - TN_GR06_Pivot'!D:D,"",0)</f>
        <v/>
      </c>
      <c r="I70" s="25" t="str">
        <f>_xlfn.XLOOKUP(A70,'Recon Sheet'!A:A,'Recon Sheet'!P:P,"0",0)</f>
        <v>0</v>
      </c>
    </row>
    <row r="71" spans="1:9">
      <c r="A71">
        <f>'Recon Sheet'!A78</f>
        <v>0</v>
      </c>
      <c r="B71" t="str">
        <f>_xlfn.XLOOKUP(A71,'Tab A - TN_GR06_Pivot'!A:A,'Tab A - TN_GR06_Pivot'!B:B,"",0)</f>
        <v/>
      </c>
      <c r="C71" s="42" t="str">
        <f>_xlfn.XLOOKUP(B71,lookup!G:G,lookup!H:H,"",0)</f>
        <v/>
      </c>
      <c r="D71" t="str">
        <f>_xlfn.XLOOKUP(B71,lookup!G:G,lookup!I:I,"",0)</f>
        <v/>
      </c>
      <c r="E71" s="1" t="str">
        <f>_xlfn.XLOOKUP(A71,TN_GR06_Data!K:K,TN_GR06_Data!I:I,"",0)</f>
        <v/>
      </c>
      <c r="F71" s="1" t="str">
        <f>_xlfn.XLOOKUP(A71,TN_GR06_Data!K:K,TN_GR06_Data!J:J,"",0)</f>
        <v/>
      </c>
      <c r="G71" t="str">
        <f>_xlfn.XLOOKUP(A71,'Tab A - TN_GR06_Pivot'!A:A,'Tab A - TN_GR06_Pivot'!C:C,"",0)</f>
        <v/>
      </c>
      <c r="H71" t="str">
        <f>_xlfn.XLOOKUP(A71,'Tab A - TN_GR06_Pivot'!A:A,'Tab A - TN_GR06_Pivot'!D:D,"",0)</f>
        <v/>
      </c>
      <c r="I71" s="25" t="str">
        <f>_xlfn.XLOOKUP(A71,'Recon Sheet'!A:A,'Recon Sheet'!P:P,"0",0)</f>
        <v>0</v>
      </c>
    </row>
    <row r="72" spans="1:9">
      <c r="A72">
        <f>'Recon Sheet'!A79</f>
        <v>0</v>
      </c>
      <c r="B72" t="str">
        <f>_xlfn.XLOOKUP(A72,'Tab A - TN_GR06_Pivot'!A:A,'Tab A - TN_GR06_Pivot'!B:B,"",0)</f>
        <v/>
      </c>
      <c r="C72" s="42" t="str">
        <f>_xlfn.XLOOKUP(B72,lookup!G:G,lookup!H:H,"",0)</f>
        <v/>
      </c>
      <c r="D72" t="str">
        <f>_xlfn.XLOOKUP(B72,lookup!G:G,lookup!I:I,"",0)</f>
        <v/>
      </c>
      <c r="E72" s="1" t="str">
        <f>_xlfn.XLOOKUP(A72,TN_GR06_Data!K:K,TN_GR06_Data!I:I,"",0)</f>
        <v/>
      </c>
      <c r="F72" s="1" t="str">
        <f>_xlfn.XLOOKUP(A72,TN_GR06_Data!K:K,TN_GR06_Data!J:J,"",0)</f>
        <v/>
      </c>
      <c r="G72" t="str">
        <f>_xlfn.XLOOKUP(A72,'Tab A - TN_GR06_Pivot'!A:A,'Tab A - TN_GR06_Pivot'!C:C,"",0)</f>
        <v/>
      </c>
      <c r="H72" t="str">
        <f>_xlfn.XLOOKUP(A72,'Tab A - TN_GR06_Pivot'!A:A,'Tab A - TN_GR06_Pivot'!D:D,"",0)</f>
        <v/>
      </c>
      <c r="I72" s="25" t="str">
        <f>_xlfn.XLOOKUP(A72,'Recon Sheet'!A:A,'Recon Sheet'!P:P,"0",0)</f>
        <v>0</v>
      </c>
    </row>
    <row r="73" spans="1:9">
      <c r="A73">
        <f>'Recon Sheet'!A80</f>
        <v>0</v>
      </c>
      <c r="B73" t="str">
        <f>_xlfn.XLOOKUP(A73,'Tab A - TN_GR06_Pivot'!A:A,'Tab A - TN_GR06_Pivot'!B:B,"",0)</f>
        <v/>
      </c>
      <c r="C73" s="42" t="str">
        <f>_xlfn.XLOOKUP(B73,lookup!G:G,lookup!H:H,"",0)</f>
        <v/>
      </c>
      <c r="D73" t="str">
        <f>_xlfn.XLOOKUP(B73,lookup!G:G,lookup!I:I,"",0)</f>
        <v/>
      </c>
      <c r="E73" s="1" t="str">
        <f>_xlfn.XLOOKUP(A73,TN_GR06_Data!K:K,TN_GR06_Data!I:I,"",0)</f>
        <v/>
      </c>
      <c r="F73" s="1" t="str">
        <f>_xlfn.XLOOKUP(A73,TN_GR06_Data!K:K,TN_GR06_Data!J:J,"",0)</f>
        <v/>
      </c>
      <c r="G73" t="str">
        <f>_xlfn.XLOOKUP(A73,'Tab A - TN_GR06_Pivot'!A:A,'Tab A - TN_GR06_Pivot'!C:C,"",0)</f>
        <v/>
      </c>
      <c r="H73" t="str">
        <f>_xlfn.XLOOKUP(A73,'Tab A - TN_GR06_Pivot'!A:A,'Tab A - TN_GR06_Pivot'!D:D,"",0)</f>
        <v/>
      </c>
      <c r="I73" s="25" t="str">
        <f>_xlfn.XLOOKUP(A73,'Recon Sheet'!A:A,'Recon Sheet'!P:P,"0",0)</f>
        <v>0</v>
      </c>
    </row>
    <row r="74" spans="1:9">
      <c r="A74">
        <f>'Recon Sheet'!A81</f>
        <v>0</v>
      </c>
      <c r="B74" t="str">
        <f>_xlfn.XLOOKUP(A74,'Tab A - TN_GR06_Pivot'!A:A,'Tab A - TN_GR06_Pivot'!B:B,"",0)</f>
        <v/>
      </c>
      <c r="C74" s="42" t="str">
        <f>_xlfn.XLOOKUP(B74,lookup!G:G,lookup!H:H,"",0)</f>
        <v/>
      </c>
      <c r="D74" t="str">
        <f>_xlfn.XLOOKUP(B74,lookup!G:G,lookup!I:I,"",0)</f>
        <v/>
      </c>
      <c r="E74" s="1" t="str">
        <f>_xlfn.XLOOKUP(A74,TN_GR06_Data!K:K,TN_GR06_Data!I:I,"",0)</f>
        <v/>
      </c>
      <c r="F74" s="1" t="str">
        <f>_xlfn.XLOOKUP(A74,TN_GR06_Data!K:K,TN_GR06_Data!J:J,"",0)</f>
        <v/>
      </c>
      <c r="G74" t="str">
        <f>_xlfn.XLOOKUP(A74,'Tab A - TN_GR06_Pivot'!A:A,'Tab A - TN_GR06_Pivot'!C:C,"",0)</f>
        <v/>
      </c>
      <c r="H74" t="str">
        <f>_xlfn.XLOOKUP(A74,'Tab A - TN_GR06_Pivot'!A:A,'Tab A - TN_GR06_Pivot'!D:D,"",0)</f>
        <v/>
      </c>
      <c r="I74" s="25" t="str">
        <f>_xlfn.XLOOKUP(A74,'Recon Sheet'!A:A,'Recon Sheet'!P:P,"0",0)</f>
        <v>0</v>
      </c>
    </row>
    <row r="75" spans="1:9">
      <c r="A75">
        <f>'Recon Sheet'!A82</f>
        <v>0</v>
      </c>
      <c r="B75" t="str">
        <f>_xlfn.XLOOKUP(A75,'Tab A - TN_GR06_Pivot'!A:A,'Tab A - TN_GR06_Pivot'!B:B,"",0)</f>
        <v/>
      </c>
      <c r="C75" s="42" t="str">
        <f>_xlfn.XLOOKUP(B75,lookup!G:G,lookup!H:H,"",0)</f>
        <v/>
      </c>
      <c r="D75" t="str">
        <f>_xlfn.XLOOKUP(B75,lookup!G:G,lookup!I:I,"",0)</f>
        <v/>
      </c>
      <c r="E75" s="1" t="str">
        <f>_xlfn.XLOOKUP(A75,TN_GR06_Data!K:K,TN_GR06_Data!I:I,"",0)</f>
        <v/>
      </c>
      <c r="F75" s="1" t="str">
        <f>_xlfn.XLOOKUP(A75,TN_GR06_Data!K:K,TN_GR06_Data!J:J,"",0)</f>
        <v/>
      </c>
      <c r="G75" t="str">
        <f>_xlfn.XLOOKUP(A75,'Tab A - TN_GR06_Pivot'!A:A,'Tab A - TN_GR06_Pivot'!C:C,"",0)</f>
        <v/>
      </c>
      <c r="H75" t="str">
        <f>_xlfn.XLOOKUP(A75,'Tab A - TN_GR06_Pivot'!A:A,'Tab A - TN_GR06_Pivot'!D:D,"",0)</f>
        <v/>
      </c>
      <c r="I75" s="25" t="str">
        <f>_xlfn.XLOOKUP(A75,'Recon Sheet'!A:A,'Recon Sheet'!P:P,"0",0)</f>
        <v>0</v>
      </c>
    </row>
    <row r="76" spans="1:9">
      <c r="A76">
        <f>'Recon Sheet'!A83</f>
        <v>0</v>
      </c>
      <c r="B76" t="str">
        <f>_xlfn.XLOOKUP(A76,'Tab A - TN_GR06_Pivot'!A:A,'Tab A - TN_GR06_Pivot'!B:B,"",0)</f>
        <v/>
      </c>
      <c r="C76" s="42" t="str">
        <f>_xlfn.XLOOKUP(B76,lookup!G:G,lookup!H:H,"",0)</f>
        <v/>
      </c>
      <c r="D76" t="str">
        <f>_xlfn.XLOOKUP(B76,lookup!G:G,lookup!I:I,"",0)</f>
        <v/>
      </c>
      <c r="E76" s="1" t="str">
        <f>_xlfn.XLOOKUP(A76,TN_GR06_Data!K:K,TN_GR06_Data!I:I,"",0)</f>
        <v/>
      </c>
      <c r="F76" s="1" t="str">
        <f>_xlfn.XLOOKUP(A76,TN_GR06_Data!K:K,TN_GR06_Data!J:J,"",0)</f>
        <v/>
      </c>
      <c r="G76" t="str">
        <f>_xlfn.XLOOKUP(A76,'Tab A - TN_GR06_Pivot'!A:A,'Tab A - TN_GR06_Pivot'!C:C,"",0)</f>
        <v/>
      </c>
      <c r="H76" t="str">
        <f>_xlfn.XLOOKUP(A76,'Tab A - TN_GR06_Pivot'!A:A,'Tab A - TN_GR06_Pivot'!D:D,"",0)</f>
        <v/>
      </c>
      <c r="I76" s="25" t="str">
        <f>_xlfn.XLOOKUP(A76,'Recon Sheet'!A:A,'Recon Sheet'!P:P,"0",0)</f>
        <v>0</v>
      </c>
    </row>
    <row r="77" spans="1:9">
      <c r="A77">
        <f>'Recon Sheet'!A84</f>
        <v>0</v>
      </c>
      <c r="B77" t="str">
        <f>_xlfn.XLOOKUP(A77,'Tab A - TN_GR06_Pivot'!A:A,'Tab A - TN_GR06_Pivot'!B:B,"",0)</f>
        <v/>
      </c>
      <c r="C77" s="42" t="str">
        <f>_xlfn.XLOOKUP(B77,lookup!G:G,lookup!H:H,"",0)</f>
        <v/>
      </c>
      <c r="D77" t="str">
        <f>_xlfn.XLOOKUP(B77,lookup!G:G,lookup!I:I,"",0)</f>
        <v/>
      </c>
      <c r="E77" s="1" t="str">
        <f>_xlfn.XLOOKUP(A77,TN_GR06_Data!K:K,TN_GR06_Data!I:I,"",0)</f>
        <v/>
      </c>
      <c r="F77" s="1" t="str">
        <f>_xlfn.XLOOKUP(A77,TN_GR06_Data!K:K,TN_GR06_Data!J:J,"",0)</f>
        <v/>
      </c>
      <c r="G77" t="str">
        <f>_xlfn.XLOOKUP(A77,'Tab A - TN_GR06_Pivot'!A:A,'Tab A - TN_GR06_Pivot'!C:C,"",0)</f>
        <v/>
      </c>
      <c r="H77" t="str">
        <f>_xlfn.XLOOKUP(A77,'Tab A - TN_GR06_Pivot'!A:A,'Tab A - TN_GR06_Pivot'!D:D,"",0)</f>
        <v/>
      </c>
      <c r="I77" s="25" t="str">
        <f>_xlfn.XLOOKUP(A77,'Recon Sheet'!A:A,'Recon Sheet'!P:P,"0",0)</f>
        <v>0</v>
      </c>
    </row>
    <row r="78" spans="1:9">
      <c r="A78">
        <f>'Recon Sheet'!A85</f>
        <v>0</v>
      </c>
      <c r="B78" t="str">
        <f>_xlfn.XLOOKUP(A78,'Tab A - TN_GR06_Pivot'!A:A,'Tab A - TN_GR06_Pivot'!B:B,"",0)</f>
        <v/>
      </c>
      <c r="C78" s="42" t="str">
        <f>_xlfn.XLOOKUP(B78,lookup!G:G,lookup!H:H,"",0)</f>
        <v/>
      </c>
      <c r="D78" t="str">
        <f>_xlfn.XLOOKUP(B78,lookup!G:G,lookup!I:I,"",0)</f>
        <v/>
      </c>
      <c r="E78" s="1" t="str">
        <f>_xlfn.XLOOKUP(A78,TN_GR06_Data!K:K,TN_GR06_Data!I:I,"",0)</f>
        <v/>
      </c>
      <c r="F78" s="1" t="str">
        <f>_xlfn.XLOOKUP(A78,TN_GR06_Data!K:K,TN_GR06_Data!J:J,"",0)</f>
        <v/>
      </c>
      <c r="G78" t="str">
        <f>_xlfn.XLOOKUP(A78,'Tab A - TN_GR06_Pivot'!A:A,'Tab A - TN_GR06_Pivot'!C:C,"",0)</f>
        <v/>
      </c>
      <c r="H78" t="str">
        <f>_xlfn.XLOOKUP(A78,'Tab A - TN_GR06_Pivot'!A:A,'Tab A - TN_GR06_Pivot'!D:D,"",0)</f>
        <v/>
      </c>
      <c r="I78" s="25" t="str">
        <f>_xlfn.XLOOKUP(A78,'Recon Sheet'!A:A,'Recon Sheet'!P:P,"0",0)</f>
        <v>0</v>
      </c>
    </row>
    <row r="79" spans="1:9">
      <c r="A79">
        <f>'Recon Sheet'!A86</f>
        <v>0</v>
      </c>
      <c r="B79" t="str">
        <f>_xlfn.XLOOKUP(A79,'Tab A - TN_GR06_Pivot'!A:A,'Tab A - TN_GR06_Pivot'!B:B,"",0)</f>
        <v/>
      </c>
      <c r="C79" s="42" t="str">
        <f>_xlfn.XLOOKUP(B79,lookup!G:G,lookup!H:H,"",0)</f>
        <v/>
      </c>
      <c r="D79" t="str">
        <f>_xlfn.XLOOKUP(B79,lookup!G:G,lookup!I:I,"",0)</f>
        <v/>
      </c>
      <c r="E79" s="1" t="str">
        <f>_xlfn.XLOOKUP(A79,TN_GR06_Data!K:K,TN_GR06_Data!I:I,"",0)</f>
        <v/>
      </c>
      <c r="F79" s="1" t="str">
        <f>_xlfn.XLOOKUP(A79,TN_GR06_Data!K:K,TN_GR06_Data!J:J,"",0)</f>
        <v/>
      </c>
      <c r="G79" t="str">
        <f>_xlfn.XLOOKUP(A79,'Tab A - TN_GR06_Pivot'!A:A,'Tab A - TN_GR06_Pivot'!C:C,"",0)</f>
        <v/>
      </c>
      <c r="H79" t="str">
        <f>_xlfn.XLOOKUP(A79,'Tab A - TN_GR06_Pivot'!A:A,'Tab A - TN_GR06_Pivot'!D:D,"",0)</f>
        <v/>
      </c>
      <c r="I79" s="25" t="str">
        <f>_xlfn.XLOOKUP(A79,'Recon Sheet'!A:A,'Recon Sheet'!P:P,"0",0)</f>
        <v>0</v>
      </c>
    </row>
    <row r="80" spans="1:9">
      <c r="A80">
        <f>'Recon Sheet'!A87</f>
        <v>0</v>
      </c>
      <c r="B80" t="str">
        <f>_xlfn.XLOOKUP(A80,'Tab A - TN_GR06_Pivot'!A:A,'Tab A - TN_GR06_Pivot'!B:B,"",0)</f>
        <v/>
      </c>
      <c r="C80" s="42" t="str">
        <f>_xlfn.XLOOKUP(B80,lookup!G:G,lookup!H:H,"",0)</f>
        <v/>
      </c>
      <c r="D80" t="str">
        <f>_xlfn.XLOOKUP(B80,lookup!G:G,lookup!I:I,"",0)</f>
        <v/>
      </c>
      <c r="E80" s="1" t="str">
        <f>_xlfn.XLOOKUP(A80,TN_GR06_Data!K:K,TN_GR06_Data!I:I,"",0)</f>
        <v/>
      </c>
      <c r="F80" s="1" t="str">
        <f>_xlfn.XLOOKUP(A80,TN_GR06_Data!K:K,TN_GR06_Data!J:J,"",0)</f>
        <v/>
      </c>
      <c r="G80" t="str">
        <f>_xlfn.XLOOKUP(A80,'Tab A - TN_GR06_Pivot'!A:A,'Tab A - TN_GR06_Pivot'!C:C,"",0)</f>
        <v/>
      </c>
      <c r="H80" t="str">
        <f>_xlfn.XLOOKUP(A80,'Tab A - TN_GR06_Pivot'!A:A,'Tab A - TN_GR06_Pivot'!D:D,"",0)</f>
        <v/>
      </c>
      <c r="I80" s="25" t="str">
        <f>_xlfn.XLOOKUP(A80,'Recon Sheet'!A:A,'Recon Sheet'!P:P,"0",0)</f>
        <v>0</v>
      </c>
    </row>
    <row r="81" spans="1:9">
      <c r="A81">
        <f>'Recon Sheet'!A88</f>
        <v>0</v>
      </c>
      <c r="B81" t="str">
        <f>_xlfn.XLOOKUP(A81,'Tab A - TN_GR06_Pivot'!A:A,'Tab A - TN_GR06_Pivot'!B:B,"",0)</f>
        <v/>
      </c>
      <c r="C81" s="42" t="str">
        <f>_xlfn.XLOOKUP(B81,lookup!G:G,lookup!H:H,"",0)</f>
        <v/>
      </c>
      <c r="D81" t="str">
        <f>_xlfn.XLOOKUP(B81,lookup!G:G,lookup!I:I,"",0)</f>
        <v/>
      </c>
      <c r="E81" s="1" t="str">
        <f>_xlfn.XLOOKUP(A81,TN_GR06_Data!K:K,TN_GR06_Data!I:I,"",0)</f>
        <v/>
      </c>
      <c r="F81" s="1" t="str">
        <f>_xlfn.XLOOKUP(A81,TN_GR06_Data!K:K,TN_GR06_Data!J:J,"",0)</f>
        <v/>
      </c>
      <c r="G81" t="str">
        <f>_xlfn.XLOOKUP(A81,'Tab A - TN_GR06_Pivot'!A:A,'Tab A - TN_GR06_Pivot'!C:C,"",0)</f>
        <v/>
      </c>
      <c r="H81" t="str">
        <f>_xlfn.XLOOKUP(A81,'Tab A - TN_GR06_Pivot'!A:A,'Tab A - TN_GR06_Pivot'!D:D,"",0)</f>
        <v/>
      </c>
      <c r="I81" s="25" t="str">
        <f>_xlfn.XLOOKUP(A81,'Recon Sheet'!A:A,'Recon Sheet'!P:P,"0",0)</f>
        <v>0</v>
      </c>
    </row>
    <row r="82" spans="1:9">
      <c r="A82">
        <f>'Recon Sheet'!A89</f>
        <v>0</v>
      </c>
      <c r="B82" t="str">
        <f>_xlfn.XLOOKUP(A82,'Tab A - TN_GR06_Pivot'!A:A,'Tab A - TN_GR06_Pivot'!B:B,"",0)</f>
        <v/>
      </c>
      <c r="C82" s="42" t="str">
        <f>_xlfn.XLOOKUP(B82,lookup!G:G,lookup!H:H,"",0)</f>
        <v/>
      </c>
      <c r="D82" t="str">
        <f>_xlfn.XLOOKUP(B82,lookup!G:G,lookup!I:I,"",0)</f>
        <v/>
      </c>
      <c r="E82" s="1" t="str">
        <f>_xlfn.XLOOKUP(A82,TN_GR06_Data!K:K,TN_GR06_Data!I:I,"",0)</f>
        <v/>
      </c>
      <c r="F82" s="1" t="str">
        <f>_xlfn.XLOOKUP(A82,TN_GR06_Data!K:K,TN_GR06_Data!J:J,"",0)</f>
        <v/>
      </c>
      <c r="G82" t="str">
        <f>_xlfn.XLOOKUP(A82,'Tab A - TN_GR06_Pivot'!A:A,'Tab A - TN_GR06_Pivot'!C:C,"",0)</f>
        <v/>
      </c>
      <c r="H82" t="str">
        <f>_xlfn.XLOOKUP(A82,'Tab A - TN_GR06_Pivot'!A:A,'Tab A - TN_GR06_Pivot'!D:D,"",0)</f>
        <v/>
      </c>
      <c r="I82" s="25" t="str">
        <f>_xlfn.XLOOKUP(A82,'Recon Sheet'!A:A,'Recon Sheet'!P:P,"0",0)</f>
        <v>0</v>
      </c>
    </row>
    <row r="83" spans="1:9">
      <c r="A83">
        <f>'Recon Sheet'!A90</f>
        <v>0</v>
      </c>
      <c r="B83" t="str">
        <f>_xlfn.XLOOKUP(A83,'Tab A - TN_GR06_Pivot'!A:A,'Tab A - TN_GR06_Pivot'!B:B,"",0)</f>
        <v/>
      </c>
      <c r="C83" s="42" t="str">
        <f>_xlfn.XLOOKUP(B83,lookup!G:G,lookup!H:H,"",0)</f>
        <v/>
      </c>
      <c r="D83" t="str">
        <f>_xlfn.XLOOKUP(B83,lookup!G:G,lookup!I:I,"",0)</f>
        <v/>
      </c>
      <c r="E83" s="1" t="str">
        <f>_xlfn.XLOOKUP(A83,TN_GR06_Data!K:K,TN_GR06_Data!I:I,"",0)</f>
        <v/>
      </c>
      <c r="F83" s="1" t="str">
        <f>_xlfn.XLOOKUP(A83,TN_GR06_Data!K:K,TN_GR06_Data!J:J,"",0)</f>
        <v/>
      </c>
      <c r="G83" t="str">
        <f>_xlfn.XLOOKUP(A83,'Tab A - TN_GR06_Pivot'!A:A,'Tab A - TN_GR06_Pivot'!C:C,"",0)</f>
        <v/>
      </c>
      <c r="H83" t="str">
        <f>_xlfn.XLOOKUP(A83,'Tab A - TN_GR06_Pivot'!A:A,'Tab A - TN_GR06_Pivot'!D:D,"",0)</f>
        <v/>
      </c>
      <c r="I83" s="25" t="str">
        <f>_xlfn.XLOOKUP(A83,'Recon Sheet'!A:A,'Recon Sheet'!P:P,"0",0)</f>
        <v>0</v>
      </c>
    </row>
    <row r="84" spans="1:9">
      <c r="A84">
        <f>'Recon Sheet'!A91</f>
        <v>0</v>
      </c>
      <c r="B84" t="str">
        <f>_xlfn.XLOOKUP(A84,'Tab A - TN_GR06_Pivot'!A:A,'Tab A - TN_GR06_Pivot'!B:B,"",0)</f>
        <v/>
      </c>
      <c r="C84" s="42" t="str">
        <f>_xlfn.XLOOKUP(B84,lookup!G:G,lookup!H:H,"",0)</f>
        <v/>
      </c>
      <c r="D84" t="str">
        <f>_xlfn.XLOOKUP(B84,lookup!G:G,lookup!I:I,"",0)</f>
        <v/>
      </c>
      <c r="E84" s="1" t="str">
        <f>_xlfn.XLOOKUP(A84,TN_GR06_Data!K:K,TN_GR06_Data!I:I,"",0)</f>
        <v/>
      </c>
      <c r="F84" s="1" t="str">
        <f>_xlfn.XLOOKUP(A84,TN_GR06_Data!K:K,TN_GR06_Data!J:J,"",0)</f>
        <v/>
      </c>
      <c r="G84" t="str">
        <f>_xlfn.XLOOKUP(A84,'Tab A - TN_GR06_Pivot'!A:A,'Tab A - TN_GR06_Pivot'!C:C,"",0)</f>
        <v/>
      </c>
      <c r="H84" t="str">
        <f>_xlfn.XLOOKUP(A84,'Tab A - TN_GR06_Pivot'!A:A,'Tab A - TN_GR06_Pivot'!D:D,"",0)</f>
        <v/>
      </c>
      <c r="I84" s="25" t="str">
        <f>_xlfn.XLOOKUP(A84,'Recon Sheet'!A:A,'Recon Sheet'!P:P,"0",0)</f>
        <v>0</v>
      </c>
    </row>
    <row r="85" spans="1:9">
      <c r="A85">
        <f>'Recon Sheet'!A92</f>
        <v>0</v>
      </c>
      <c r="B85" t="str">
        <f>_xlfn.XLOOKUP(A85,'Tab A - TN_GR06_Pivot'!A:A,'Tab A - TN_GR06_Pivot'!B:B,"",0)</f>
        <v/>
      </c>
      <c r="C85" s="42" t="str">
        <f>_xlfn.XLOOKUP(B85,lookup!G:G,lookup!H:H,"",0)</f>
        <v/>
      </c>
      <c r="D85" t="str">
        <f>_xlfn.XLOOKUP(B85,lookup!G:G,lookup!I:I,"",0)</f>
        <v/>
      </c>
      <c r="E85" s="1" t="str">
        <f>_xlfn.XLOOKUP(A85,TN_GR06_Data!K:K,TN_GR06_Data!I:I,"",0)</f>
        <v/>
      </c>
      <c r="F85" s="1" t="str">
        <f>_xlfn.XLOOKUP(A85,TN_GR06_Data!K:K,TN_GR06_Data!J:J,"",0)</f>
        <v/>
      </c>
      <c r="G85" t="str">
        <f>_xlfn.XLOOKUP(A85,'Tab A - TN_GR06_Pivot'!A:A,'Tab A - TN_GR06_Pivot'!C:C,"",0)</f>
        <v/>
      </c>
      <c r="H85" t="str">
        <f>_xlfn.XLOOKUP(A85,'Tab A - TN_GR06_Pivot'!A:A,'Tab A - TN_GR06_Pivot'!D:D,"",0)</f>
        <v/>
      </c>
      <c r="I85" s="25" t="str">
        <f>_xlfn.XLOOKUP(A85,'Recon Sheet'!A:A,'Recon Sheet'!P:P,"0",0)</f>
        <v>0</v>
      </c>
    </row>
    <row r="86" spans="1:9">
      <c r="A86">
        <f>'Recon Sheet'!A93</f>
        <v>0</v>
      </c>
      <c r="B86" t="str">
        <f>_xlfn.XLOOKUP(A86,'Tab A - TN_GR06_Pivot'!A:A,'Tab A - TN_GR06_Pivot'!B:B,"",0)</f>
        <v/>
      </c>
      <c r="C86" s="42" t="str">
        <f>_xlfn.XLOOKUP(B86,lookup!G:G,lookup!H:H,"",0)</f>
        <v/>
      </c>
      <c r="D86" t="str">
        <f>_xlfn.XLOOKUP(B86,lookup!G:G,lookup!I:I,"",0)</f>
        <v/>
      </c>
      <c r="E86" s="1" t="str">
        <f>_xlfn.XLOOKUP(A86,TN_GR06_Data!K:K,TN_GR06_Data!I:I,"",0)</f>
        <v/>
      </c>
      <c r="F86" s="1" t="str">
        <f>_xlfn.XLOOKUP(A86,TN_GR06_Data!K:K,TN_GR06_Data!J:J,"",0)</f>
        <v/>
      </c>
      <c r="G86" t="str">
        <f>_xlfn.XLOOKUP(A86,'Tab A - TN_GR06_Pivot'!A:A,'Tab A - TN_GR06_Pivot'!C:C,"",0)</f>
        <v/>
      </c>
      <c r="H86" t="str">
        <f>_xlfn.XLOOKUP(A86,'Tab A - TN_GR06_Pivot'!A:A,'Tab A - TN_GR06_Pivot'!D:D,"",0)</f>
        <v/>
      </c>
      <c r="I86" s="25" t="str">
        <f>_xlfn.XLOOKUP(A86,'Recon Sheet'!A:A,'Recon Sheet'!P:P,"0",0)</f>
        <v>0</v>
      </c>
    </row>
    <row r="87" spans="1:9">
      <c r="A87">
        <f>'Recon Sheet'!A94</f>
        <v>0</v>
      </c>
      <c r="B87" t="str">
        <f>_xlfn.XLOOKUP(A87,'Tab A - TN_GR06_Pivot'!A:A,'Tab A - TN_GR06_Pivot'!B:B,"",0)</f>
        <v/>
      </c>
      <c r="C87" s="42" t="str">
        <f>_xlfn.XLOOKUP(B87,lookup!G:G,lookup!H:H,"",0)</f>
        <v/>
      </c>
      <c r="D87" t="str">
        <f>_xlfn.XLOOKUP(B87,lookup!G:G,lookup!I:I,"",0)</f>
        <v/>
      </c>
      <c r="E87" s="1" t="str">
        <f>_xlfn.XLOOKUP(A87,TN_GR06_Data!K:K,TN_GR06_Data!I:I,"",0)</f>
        <v/>
      </c>
      <c r="F87" s="1" t="str">
        <f>_xlfn.XLOOKUP(A87,TN_GR06_Data!K:K,TN_GR06_Data!J:J,"",0)</f>
        <v/>
      </c>
      <c r="G87" t="str">
        <f>_xlfn.XLOOKUP(A87,'Tab A - TN_GR06_Pivot'!A:A,'Tab A - TN_GR06_Pivot'!C:C,"",0)</f>
        <v/>
      </c>
      <c r="H87" t="str">
        <f>_xlfn.XLOOKUP(A87,'Tab A - TN_GR06_Pivot'!A:A,'Tab A - TN_GR06_Pivot'!D:D,"",0)</f>
        <v/>
      </c>
      <c r="I87" s="25" t="str">
        <f>_xlfn.XLOOKUP(A87,'Recon Sheet'!A:A,'Recon Sheet'!P:P,"0",0)</f>
        <v>0</v>
      </c>
    </row>
    <row r="88" spans="1:9">
      <c r="A88">
        <f>'Recon Sheet'!A95</f>
        <v>0</v>
      </c>
      <c r="B88" t="str">
        <f>_xlfn.XLOOKUP(A88,'Tab A - TN_GR06_Pivot'!A:A,'Tab A - TN_GR06_Pivot'!B:B,"",0)</f>
        <v/>
      </c>
      <c r="C88" s="42" t="str">
        <f>_xlfn.XLOOKUP(B88,lookup!G:G,lookup!H:H,"",0)</f>
        <v/>
      </c>
      <c r="D88" t="str">
        <f>_xlfn.XLOOKUP(B88,lookup!G:G,lookup!I:I,"",0)</f>
        <v/>
      </c>
      <c r="E88" s="1" t="str">
        <f>_xlfn.XLOOKUP(A88,TN_GR06_Data!K:K,TN_GR06_Data!I:I,"",0)</f>
        <v/>
      </c>
      <c r="F88" s="1" t="str">
        <f>_xlfn.XLOOKUP(A88,TN_GR06_Data!K:K,TN_GR06_Data!J:J,"",0)</f>
        <v/>
      </c>
      <c r="G88" t="str">
        <f>_xlfn.XLOOKUP(A88,'Tab A - TN_GR06_Pivot'!A:A,'Tab A - TN_GR06_Pivot'!C:C,"",0)</f>
        <v/>
      </c>
      <c r="H88" t="str">
        <f>_xlfn.XLOOKUP(A88,'Tab A - TN_GR06_Pivot'!A:A,'Tab A - TN_GR06_Pivot'!D:D,"",0)</f>
        <v/>
      </c>
      <c r="I88" s="25" t="str">
        <f>_xlfn.XLOOKUP(A88,'Recon Sheet'!A:A,'Recon Sheet'!P:P,"0",0)</f>
        <v>0</v>
      </c>
    </row>
    <row r="89" spans="1:9">
      <c r="A89">
        <f>'Recon Sheet'!A96</f>
        <v>0</v>
      </c>
      <c r="B89" t="str">
        <f>_xlfn.XLOOKUP(A89,'Tab A - TN_GR06_Pivot'!A:A,'Tab A - TN_GR06_Pivot'!B:B,"",0)</f>
        <v/>
      </c>
      <c r="C89" s="42" t="str">
        <f>_xlfn.XLOOKUP(B89,lookup!G:G,lookup!H:H,"",0)</f>
        <v/>
      </c>
      <c r="D89" t="str">
        <f>_xlfn.XLOOKUP(B89,lookup!G:G,lookup!I:I,"",0)</f>
        <v/>
      </c>
      <c r="E89" s="1" t="str">
        <f>_xlfn.XLOOKUP(A89,TN_GR06_Data!K:K,TN_GR06_Data!I:I,"",0)</f>
        <v/>
      </c>
      <c r="F89" s="1" t="str">
        <f>_xlfn.XLOOKUP(A89,TN_GR06_Data!K:K,TN_GR06_Data!J:J,"",0)</f>
        <v/>
      </c>
      <c r="G89" t="str">
        <f>_xlfn.XLOOKUP(A89,'Tab A - TN_GR06_Pivot'!A:A,'Tab A - TN_GR06_Pivot'!C:C,"",0)</f>
        <v/>
      </c>
      <c r="H89" t="str">
        <f>_xlfn.XLOOKUP(A89,'Tab A - TN_GR06_Pivot'!A:A,'Tab A - TN_GR06_Pivot'!D:D,"",0)</f>
        <v/>
      </c>
      <c r="I89" s="25" t="str">
        <f>_xlfn.XLOOKUP(A89,'Recon Sheet'!A:A,'Recon Sheet'!P:P,"0",0)</f>
        <v>0</v>
      </c>
    </row>
    <row r="90" spans="1:9">
      <c r="A90">
        <f>'Recon Sheet'!A97</f>
        <v>0</v>
      </c>
      <c r="B90" t="str">
        <f>_xlfn.XLOOKUP(A90,'Tab A - TN_GR06_Pivot'!A:A,'Tab A - TN_GR06_Pivot'!B:B,"",0)</f>
        <v/>
      </c>
      <c r="C90" s="42" t="str">
        <f>_xlfn.XLOOKUP(B90,lookup!G:G,lookup!H:H,"",0)</f>
        <v/>
      </c>
      <c r="D90" t="str">
        <f>_xlfn.XLOOKUP(B90,lookup!G:G,lookup!I:I,"",0)</f>
        <v/>
      </c>
      <c r="E90" s="1" t="str">
        <f>_xlfn.XLOOKUP(A90,TN_GR06_Data!K:K,TN_GR06_Data!I:I,"",0)</f>
        <v/>
      </c>
      <c r="F90" s="1" t="str">
        <f>_xlfn.XLOOKUP(A90,TN_GR06_Data!K:K,TN_GR06_Data!J:J,"",0)</f>
        <v/>
      </c>
      <c r="G90" t="str">
        <f>_xlfn.XLOOKUP(A90,'Tab A - TN_GR06_Pivot'!A:A,'Tab A - TN_GR06_Pivot'!C:C,"",0)</f>
        <v/>
      </c>
      <c r="H90" t="str">
        <f>_xlfn.XLOOKUP(A90,'Tab A - TN_GR06_Pivot'!A:A,'Tab A - TN_GR06_Pivot'!D:D,"",0)</f>
        <v/>
      </c>
      <c r="I90" s="25" t="str">
        <f>_xlfn.XLOOKUP(A90,'Recon Sheet'!A:A,'Recon Sheet'!P:P,"0",0)</f>
        <v>0</v>
      </c>
    </row>
    <row r="91" spans="1:9">
      <c r="A91">
        <f>'Recon Sheet'!A98</f>
        <v>0</v>
      </c>
      <c r="B91" t="str">
        <f>_xlfn.XLOOKUP(A91,'Tab A - TN_GR06_Pivot'!A:A,'Tab A - TN_GR06_Pivot'!B:B,"",0)</f>
        <v/>
      </c>
      <c r="C91" s="42" t="str">
        <f>_xlfn.XLOOKUP(B91,lookup!G:G,lookup!H:H,"",0)</f>
        <v/>
      </c>
      <c r="D91" t="str">
        <f>_xlfn.XLOOKUP(B91,lookup!G:G,lookup!I:I,"",0)</f>
        <v/>
      </c>
      <c r="E91" s="1" t="str">
        <f>_xlfn.XLOOKUP(A91,TN_GR06_Data!K:K,TN_GR06_Data!I:I,"",0)</f>
        <v/>
      </c>
      <c r="F91" s="1" t="str">
        <f>_xlfn.XLOOKUP(A91,TN_GR06_Data!K:K,TN_GR06_Data!J:J,"",0)</f>
        <v/>
      </c>
      <c r="G91" t="str">
        <f>_xlfn.XLOOKUP(A91,'Tab A - TN_GR06_Pivot'!A:A,'Tab A - TN_GR06_Pivot'!C:C,"",0)</f>
        <v/>
      </c>
      <c r="H91" t="str">
        <f>_xlfn.XLOOKUP(A91,'Tab A - TN_GR06_Pivot'!A:A,'Tab A - TN_GR06_Pivot'!D:D,"",0)</f>
        <v/>
      </c>
      <c r="I91" s="25" t="str">
        <f>_xlfn.XLOOKUP(A91,'Recon Sheet'!A:A,'Recon Sheet'!P:P,"0",0)</f>
        <v>0</v>
      </c>
    </row>
    <row r="92" spans="1:9">
      <c r="A92">
        <f>'Recon Sheet'!A99</f>
        <v>0</v>
      </c>
      <c r="B92" t="str">
        <f>_xlfn.XLOOKUP(A92,'Tab A - TN_GR06_Pivot'!A:A,'Tab A - TN_GR06_Pivot'!B:B,"",0)</f>
        <v/>
      </c>
      <c r="C92" s="42" t="str">
        <f>_xlfn.XLOOKUP(B92,lookup!G:G,lookup!H:H,"",0)</f>
        <v/>
      </c>
      <c r="D92" t="str">
        <f>_xlfn.XLOOKUP(B92,lookup!G:G,lookup!I:I,"",0)</f>
        <v/>
      </c>
      <c r="E92" s="1" t="str">
        <f>_xlfn.XLOOKUP(A92,TN_GR06_Data!K:K,TN_GR06_Data!I:I,"",0)</f>
        <v/>
      </c>
      <c r="F92" s="1" t="str">
        <f>_xlfn.XLOOKUP(A92,TN_GR06_Data!K:K,TN_GR06_Data!J:J,"",0)</f>
        <v/>
      </c>
      <c r="G92" t="str">
        <f>_xlfn.XLOOKUP(A92,'Tab A - TN_GR06_Pivot'!A:A,'Tab A - TN_GR06_Pivot'!C:C,"",0)</f>
        <v/>
      </c>
      <c r="H92" t="str">
        <f>_xlfn.XLOOKUP(A92,'Tab A - TN_GR06_Pivot'!A:A,'Tab A - TN_GR06_Pivot'!D:D,"",0)</f>
        <v/>
      </c>
      <c r="I92" s="25" t="str">
        <f>_xlfn.XLOOKUP(A92,'Recon Sheet'!A:A,'Recon Sheet'!P:P,"0",0)</f>
        <v>0</v>
      </c>
    </row>
    <row r="93" spans="1:9">
      <c r="A93">
        <f>'Recon Sheet'!A100</f>
        <v>0</v>
      </c>
      <c r="B93" t="str">
        <f>_xlfn.XLOOKUP(A93,'Tab A - TN_GR06_Pivot'!A:A,'Tab A - TN_GR06_Pivot'!B:B,"",0)</f>
        <v/>
      </c>
      <c r="C93" s="42" t="str">
        <f>_xlfn.XLOOKUP(B93,lookup!G:G,lookup!H:H,"",0)</f>
        <v/>
      </c>
      <c r="D93" t="str">
        <f>_xlfn.XLOOKUP(B93,lookup!G:G,lookup!I:I,"",0)</f>
        <v/>
      </c>
      <c r="E93" s="1" t="str">
        <f>_xlfn.XLOOKUP(A93,TN_GR06_Data!K:K,TN_GR06_Data!I:I,"",0)</f>
        <v/>
      </c>
      <c r="F93" s="1" t="str">
        <f>_xlfn.XLOOKUP(A93,TN_GR06_Data!K:K,TN_GR06_Data!J:J,"",0)</f>
        <v/>
      </c>
      <c r="G93" t="str">
        <f>_xlfn.XLOOKUP(A93,'Tab A - TN_GR06_Pivot'!A:A,'Tab A - TN_GR06_Pivot'!C:C,"",0)</f>
        <v/>
      </c>
      <c r="H93" t="str">
        <f>_xlfn.XLOOKUP(A93,'Tab A - TN_GR06_Pivot'!A:A,'Tab A - TN_GR06_Pivot'!D:D,"",0)</f>
        <v/>
      </c>
      <c r="I93" s="25" t="str">
        <f>_xlfn.XLOOKUP(A93,'Recon Sheet'!A:A,'Recon Sheet'!P:P,"0",0)</f>
        <v>0</v>
      </c>
    </row>
    <row r="94" spans="1:9">
      <c r="A94">
        <f>'Recon Sheet'!A101</f>
        <v>0</v>
      </c>
      <c r="B94" t="str">
        <f>_xlfn.XLOOKUP(A94,'Tab A - TN_GR06_Pivot'!A:A,'Tab A - TN_GR06_Pivot'!B:B,"",0)</f>
        <v/>
      </c>
      <c r="C94" s="42" t="str">
        <f>_xlfn.XLOOKUP(B94,lookup!G:G,lookup!H:H,"",0)</f>
        <v/>
      </c>
      <c r="D94" t="str">
        <f>_xlfn.XLOOKUP(B94,lookup!G:G,lookup!I:I,"",0)</f>
        <v/>
      </c>
      <c r="E94" s="1" t="str">
        <f>_xlfn.XLOOKUP(A94,TN_GR06_Data!K:K,TN_GR06_Data!I:I,"",0)</f>
        <v/>
      </c>
      <c r="F94" s="1" t="str">
        <f>_xlfn.XLOOKUP(A94,TN_GR06_Data!K:K,TN_GR06_Data!J:J,"",0)</f>
        <v/>
      </c>
      <c r="G94" t="str">
        <f>_xlfn.XLOOKUP(A94,'Tab A - TN_GR06_Pivot'!A:A,'Tab A - TN_GR06_Pivot'!C:C,"",0)</f>
        <v/>
      </c>
      <c r="H94" t="str">
        <f>_xlfn.XLOOKUP(A94,'Tab A - TN_GR06_Pivot'!A:A,'Tab A - TN_GR06_Pivot'!D:D,"",0)</f>
        <v/>
      </c>
      <c r="I94" s="25" t="str">
        <f>_xlfn.XLOOKUP(A94,'Recon Sheet'!A:A,'Recon Sheet'!P:P,"0",0)</f>
        <v>0</v>
      </c>
    </row>
    <row r="95" spans="1:9">
      <c r="A95">
        <f>'Recon Sheet'!A102</f>
        <v>0</v>
      </c>
      <c r="B95" t="str">
        <f>_xlfn.XLOOKUP(A95,'Tab A - TN_GR06_Pivot'!A:A,'Tab A - TN_GR06_Pivot'!B:B,"",0)</f>
        <v/>
      </c>
      <c r="C95" s="42" t="str">
        <f>_xlfn.XLOOKUP(B95,lookup!G:G,lookup!H:H,"",0)</f>
        <v/>
      </c>
      <c r="D95" t="str">
        <f>_xlfn.XLOOKUP(B95,lookup!G:G,lookup!I:I,"",0)</f>
        <v/>
      </c>
      <c r="E95" s="1" t="str">
        <f>_xlfn.XLOOKUP(A95,TN_GR06_Data!K:K,TN_GR06_Data!I:I,"",0)</f>
        <v/>
      </c>
      <c r="F95" s="1" t="str">
        <f>_xlfn.XLOOKUP(A95,TN_GR06_Data!K:K,TN_GR06_Data!J:J,"",0)</f>
        <v/>
      </c>
      <c r="G95" t="str">
        <f>_xlfn.XLOOKUP(A95,'Tab A - TN_GR06_Pivot'!A:A,'Tab A - TN_GR06_Pivot'!C:C,"",0)</f>
        <v/>
      </c>
      <c r="H95" t="str">
        <f>_xlfn.XLOOKUP(A95,'Tab A - TN_GR06_Pivot'!A:A,'Tab A - TN_GR06_Pivot'!D:D,"",0)</f>
        <v/>
      </c>
      <c r="I95" s="25" t="str">
        <f>_xlfn.XLOOKUP(A95,'Recon Sheet'!A:A,'Recon Sheet'!P:P,"0",0)</f>
        <v>0</v>
      </c>
    </row>
    <row r="96" spans="1:9">
      <c r="A96">
        <f>'Recon Sheet'!A103</f>
        <v>0</v>
      </c>
      <c r="B96" t="str">
        <f>_xlfn.XLOOKUP(A96,'Tab A - TN_GR06_Pivot'!A:A,'Tab A - TN_GR06_Pivot'!B:B,"",0)</f>
        <v/>
      </c>
      <c r="C96" s="42" t="str">
        <f>_xlfn.XLOOKUP(B96,lookup!G:G,lookup!H:H,"",0)</f>
        <v/>
      </c>
      <c r="D96" t="str">
        <f>_xlfn.XLOOKUP(B96,lookup!G:G,lookup!I:I,"",0)</f>
        <v/>
      </c>
      <c r="E96" s="1" t="str">
        <f>_xlfn.XLOOKUP(A96,TN_GR06_Data!K:K,TN_GR06_Data!I:I,"",0)</f>
        <v/>
      </c>
      <c r="F96" s="1" t="str">
        <f>_xlfn.XLOOKUP(A96,TN_GR06_Data!K:K,TN_GR06_Data!J:J,"",0)</f>
        <v/>
      </c>
      <c r="G96" t="str">
        <f>_xlfn.XLOOKUP(A96,'Tab A - TN_GR06_Pivot'!A:A,'Tab A - TN_GR06_Pivot'!C:C,"",0)</f>
        <v/>
      </c>
      <c r="H96" t="str">
        <f>_xlfn.XLOOKUP(A96,'Tab A - TN_GR06_Pivot'!A:A,'Tab A - TN_GR06_Pivot'!D:D,"",0)</f>
        <v/>
      </c>
      <c r="I96" s="25" t="str">
        <f>_xlfn.XLOOKUP(A96,'Recon Sheet'!A:A,'Recon Sheet'!P:P,"0",0)</f>
        <v>0</v>
      </c>
    </row>
    <row r="97" spans="1:9">
      <c r="A97">
        <f>'Recon Sheet'!A104</f>
        <v>0</v>
      </c>
      <c r="B97" t="str">
        <f>_xlfn.XLOOKUP(A97,'Tab A - TN_GR06_Pivot'!A:A,'Tab A - TN_GR06_Pivot'!B:B,"",0)</f>
        <v/>
      </c>
      <c r="C97" s="42" t="str">
        <f>_xlfn.XLOOKUP(B97,lookup!G:G,lookup!H:H,"",0)</f>
        <v/>
      </c>
      <c r="D97" t="str">
        <f>_xlfn.XLOOKUP(B97,lookup!G:G,lookup!I:I,"",0)</f>
        <v/>
      </c>
      <c r="E97" s="1" t="str">
        <f>_xlfn.XLOOKUP(A97,TN_GR06_Data!K:K,TN_GR06_Data!I:I,"",0)</f>
        <v/>
      </c>
      <c r="F97" s="1" t="str">
        <f>_xlfn.XLOOKUP(A97,TN_GR06_Data!K:K,TN_GR06_Data!J:J,"",0)</f>
        <v/>
      </c>
      <c r="G97" t="str">
        <f>_xlfn.XLOOKUP(A97,'Tab A - TN_GR06_Pivot'!A:A,'Tab A - TN_GR06_Pivot'!C:C,"",0)</f>
        <v/>
      </c>
      <c r="H97" t="str">
        <f>_xlfn.XLOOKUP(A97,'Tab A - TN_GR06_Pivot'!A:A,'Tab A - TN_GR06_Pivot'!D:D,"",0)</f>
        <v/>
      </c>
      <c r="I97" s="25" t="str">
        <f>_xlfn.XLOOKUP(A97,'Recon Sheet'!A:A,'Recon Sheet'!P:P,"0",0)</f>
        <v>0</v>
      </c>
    </row>
    <row r="98" spans="1:9">
      <c r="A98">
        <f>'Recon Sheet'!A105</f>
        <v>0</v>
      </c>
      <c r="B98" t="str">
        <f>_xlfn.XLOOKUP(A98,'Tab A - TN_GR06_Pivot'!A:A,'Tab A - TN_GR06_Pivot'!B:B,"",0)</f>
        <v/>
      </c>
      <c r="C98" s="42" t="str">
        <f>_xlfn.XLOOKUP(B98,lookup!G:G,lookup!H:H,"",0)</f>
        <v/>
      </c>
      <c r="D98" t="str">
        <f>_xlfn.XLOOKUP(B98,lookup!G:G,lookup!I:I,"",0)</f>
        <v/>
      </c>
      <c r="E98" s="1" t="str">
        <f>_xlfn.XLOOKUP(A98,TN_GR06_Data!K:K,TN_GR06_Data!I:I,"",0)</f>
        <v/>
      </c>
      <c r="F98" s="1" t="str">
        <f>_xlfn.XLOOKUP(A98,TN_GR06_Data!K:K,TN_GR06_Data!J:J,"",0)</f>
        <v/>
      </c>
      <c r="G98" t="str">
        <f>_xlfn.XLOOKUP(A98,'Tab A - TN_GR06_Pivot'!A:A,'Tab A - TN_GR06_Pivot'!C:C,"",0)</f>
        <v/>
      </c>
      <c r="H98" t="str">
        <f>_xlfn.XLOOKUP(A98,'Tab A - TN_GR06_Pivot'!A:A,'Tab A - TN_GR06_Pivot'!D:D,"",0)</f>
        <v/>
      </c>
      <c r="I98" s="25" t="str">
        <f>_xlfn.XLOOKUP(A98,'Recon Sheet'!A:A,'Recon Sheet'!P:P,"0",0)</f>
        <v>0</v>
      </c>
    </row>
    <row r="99" spans="1:9">
      <c r="A99">
        <f>'Recon Sheet'!A106</f>
        <v>0</v>
      </c>
      <c r="B99" t="str">
        <f>_xlfn.XLOOKUP(A99,'Tab A - TN_GR06_Pivot'!A:A,'Tab A - TN_GR06_Pivot'!B:B,"",0)</f>
        <v/>
      </c>
      <c r="C99" s="42" t="str">
        <f>_xlfn.XLOOKUP(B99,lookup!G:G,lookup!H:H,"",0)</f>
        <v/>
      </c>
      <c r="D99" t="str">
        <f>_xlfn.XLOOKUP(B99,lookup!G:G,lookup!I:I,"",0)</f>
        <v/>
      </c>
      <c r="E99" s="1" t="str">
        <f>_xlfn.XLOOKUP(A99,TN_GR06_Data!K:K,TN_GR06_Data!I:I,"",0)</f>
        <v/>
      </c>
      <c r="F99" s="1" t="str">
        <f>_xlfn.XLOOKUP(A99,TN_GR06_Data!K:K,TN_GR06_Data!J:J,"",0)</f>
        <v/>
      </c>
      <c r="G99" t="str">
        <f>_xlfn.XLOOKUP(A99,'Tab A - TN_GR06_Pivot'!A:A,'Tab A - TN_GR06_Pivot'!C:C,"",0)</f>
        <v/>
      </c>
      <c r="H99" t="str">
        <f>_xlfn.XLOOKUP(A99,'Tab A - TN_GR06_Pivot'!A:A,'Tab A - TN_GR06_Pivot'!D:D,"",0)</f>
        <v/>
      </c>
      <c r="I99" s="25" t="str">
        <f>_xlfn.XLOOKUP(A99,'Recon Sheet'!A:A,'Recon Sheet'!P:P,"0",0)</f>
        <v>0</v>
      </c>
    </row>
    <row r="100" spans="1:9">
      <c r="A100">
        <f>'Recon Sheet'!A107</f>
        <v>0</v>
      </c>
      <c r="B100" t="str">
        <f>_xlfn.XLOOKUP(A100,'Tab A - TN_GR06_Pivot'!A:A,'Tab A - TN_GR06_Pivot'!B:B,"",0)</f>
        <v/>
      </c>
      <c r="C100" s="42" t="str">
        <f>_xlfn.XLOOKUP(B100,lookup!G:G,lookup!H:H,"",0)</f>
        <v/>
      </c>
      <c r="D100" t="str">
        <f>_xlfn.XLOOKUP(B100,lookup!G:G,lookup!I:I,"",0)</f>
        <v/>
      </c>
      <c r="E100" s="1" t="str">
        <f>_xlfn.XLOOKUP(A100,TN_GR06_Data!K:K,TN_GR06_Data!I:I,"",0)</f>
        <v/>
      </c>
      <c r="F100" s="1" t="str">
        <f>_xlfn.XLOOKUP(A100,TN_GR06_Data!K:K,TN_GR06_Data!J:J,"",0)</f>
        <v/>
      </c>
      <c r="G100" t="str">
        <f>_xlfn.XLOOKUP(A100,'Tab A - TN_GR06_Pivot'!A:A,'Tab A - TN_GR06_Pivot'!C:C,"",0)</f>
        <v/>
      </c>
      <c r="H100" t="str">
        <f>_xlfn.XLOOKUP(A100,'Tab A - TN_GR06_Pivot'!A:A,'Tab A - TN_GR06_Pivot'!D:D,"",0)</f>
        <v/>
      </c>
      <c r="I100" s="25" t="str">
        <f>_xlfn.XLOOKUP(A100,'Recon Sheet'!A:A,'Recon Sheet'!P:P,"0",0)</f>
        <v>0</v>
      </c>
    </row>
    <row r="101" spans="1:9">
      <c r="A101">
        <f>'Recon Sheet'!A108</f>
        <v>0</v>
      </c>
      <c r="B101" t="str">
        <f>_xlfn.XLOOKUP(A101,'Tab A - TN_GR06_Pivot'!A:A,'Tab A - TN_GR06_Pivot'!B:B,"",0)</f>
        <v/>
      </c>
      <c r="C101" s="42" t="str">
        <f>_xlfn.XLOOKUP(B101,lookup!G:G,lookup!H:H,"",0)</f>
        <v/>
      </c>
      <c r="D101" t="str">
        <f>_xlfn.XLOOKUP(B101,lookup!G:G,lookup!I:I,"",0)</f>
        <v/>
      </c>
      <c r="E101" s="1" t="str">
        <f>_xlfn.XLOOKUP(A101,TN_GR06_Data!K:K,TN_GR06_Data!I:I,"",0)</f>
        <v/>
      </c>
      <c r="F101" s="1" t="str">
        <f>_xlfn.XLOOKUP(A101,TN_GR06_Data!K:K,TN_GR06_Data!J:J,"",0)</f>
        <v/>
      </c>
      <c r="G101" t="str">
        <f>_xlfn.XLOOKUP(A101,'Tab A - TN_GR06_Pivot'!A:A,'Tab A - TN_GR06_Pivot'!C:C,"",0)</f>
        <v/>
      </c>
      <c r="H101" t="str">
        <f>_xlfn.XLOOKUP(A101,'Tab A - TN_GR06_Pivot'!A:A,'Tab A - TN_GR06_Pivot'!D:D,"",0)</f>
        <v/>
      </c>
      <c r="I101" s="25" t="str">
        <f>_xlfn.XLOOKUP(A101,'Recon Sheet'!A:A,'Recon Sheet'!P:P,"0",0)</f>
        <v>0</v>
      </c>
    </row>
    <row r="102" spans="1:9">
      <c r="A102">
        <f>'Recon Sheet'!A109</f>
        <v>0</v>
      </c>
      <c r="B102" t="str">
        <f>_xlfn.XLOOKUP(A102,'Tab A - TN_GR06_Pivot'!A:A,'Tab A - TN_GR06_Pivot'!B:B,"",0)</f>
        <v/>
      </c>
      <c r="C102" s="42" t="str">
        <f>_xlfn.XLOOKUP(B102,lookup!G:G,lookup!H:H,"",0)</f>
        <v/>
      </c>
      <c r="D102" t="str">
        <f>_xlfn.XLOOKUP(B102,lookup!G:G,lookup!I:I,"",0)</f>
        <v/>
      </c>
      <c r="E102" s="1" t="str">
        <f>_xlfn.XLOOKUP(A102,TN_GR06_Data!K:K,TN_GR06_Data!I:I,"",0)</f>
        <v/>
      </c>
      <c r="F102" s="1" t="str">
        <f>_xlfn.XLOOKUP(A102,TN_GR06_Data!K:K,TN_GR06_Data!J:J,"",0)</f>
        <v/>
      </c>
      <c r="G102" t="str">
        <f>_xlfn.XLOOKUP(A102,'Tab A - TN_GR06_Pivot'!A:A,'Tab A - TN_GR06_Pivot'!C:C,"",0)</f>
        <v/>
      </c>
      <c r="H102" t="str">
        <f>_xlfn.XLOOKUP(A102,'Tab A - TN_GR06_Pivot'!A:A,'Tab A - TN_GR06_Pivot'!D:D,"",0)</f>
        <v/>
      </c>
      <c r="I102" s="25" t="str">
        <f>_xlfn.XLOOKUP(A102,'Recon Sheet'!A:A,'Recon Sheet'!P:P,"0",0)</f>
        <v>0</v>
      </c>
    </row>
    <row r="103" spans="1:9">
      <c r="A103">
        <f>'Recon Sheet'!A110</f>
        <v>0</v>
      </c>
      <c r="B103" t="str">
        <f>_xlfn.XLOOKUP(A103,'Tab A - TN_GR06_Pivot'!A:A,'Tab A - TN_GR06_Pivot'!B:B,"",0)</f>
        <v/>
      </c>
      <c r="C103" s="42" t="str">
        <f>_xlfn.XLOOKUP(B103,lookup!G:G,lookup!H:H,"",0)</f>
        <v/>
      </c>
      <c r="D103" t="str">
        <f>_xlfn.XLOOKUP(B103,lookup!G:G,lookup!I:I,"",0)</f>
        <v/>
      </c>
      <c r="E103" s="1" t="str">
        <f>_xlfn.XLOOKUP(A103,TN_GR06_Data!K:K,TN_GR06_Data!I:I,"",0)</f>
        <v/>
      </c>
      <c r="F103" s="1" t="str">
        <f>_xlfn.XLOOKUP(A103,TN_GR06_Data!K:K,TN_GR06_Data!J:J,"",0)</f>
        <v/>
      </c>
      <c r="G103" t="str">
        <f>_xlfn.XLOOKUP(A103,'Tab A - TN_GR06_Pivot'!A:A,'Tab A - TN_GR06_Pivot'!C:C,"",0)</f>
        <v/>
      </c>
      <c r="H103" t="str">
        <f>_xlfn.XLOOKUP(A103,'Tab A - TN_GR06_Pivot'!A:A,'Tab A - TN_GR06_Pivot'!D:D,"",0)</f>
        <v/>
      </c>
      <c r="I103" s="25" t="str">
        <f>_xlfn.XLOOKUP(A103,'Recon Sheet'!A:A,'Recon Sheet'!P:P,"0",0)</f>
        <v>0</v>
      </c>
    </row>
    <row r="104" spans="1:9">
      <c r="A104">
        <f>'Recon Sheet'!A111</f>
        <v>0</v>
      </c>
      <c r="B104" t="str">
        <f>_xlfn.XLOOKUP(A104,'Tab A - TN_GR06_Pivot'!A:A,'Tab A - TN_GR06_Pivot'!B:B,"",0)</f>
        <v/>
      </c>
      <c r="C104" s="42" t="str">
        <f>_xlfn.XLOOKUP(B104,lookup!G:G,lookup!H:H,"",0)</f>
        <v/>
      </c>
      <c r="D104" t="str">
        <f>_xlfn.XLOOKUP(B104,lookup!G:G,lookup!I:I,"",0)</f>
        <v/>
      </c>
      <c r="E104" s="1" t="str">
        <f>_xlfn.XLOOKUP(A104,TN_GR06_Data!K:K,TN_GR06_Data!I:I,"",0)</f>
        <v/>
      </c>
      <c r="F104" s="1" t="str">
        <f>_xlfn.XLOOKUP(A104,TN_GR06_Data!K:K,TN_GR06_Data!J:J,"",0)</f>
        <v/>
      </c>
      <c r="G104" t="str">
        <f>_xlfn.XLOOKUP(A104,'Tab A - TN_GR06_Pivot'!A:A,'Tab A - TN_GR06_Pivot'!C:C,"",0)</f>
        <v/>
      </c>
      <c r="H104" t="str">
        <f>_xlfn.XLOOKUP(A104,'Tab A - TN_GR06_Pivot'!A:A,'Tab A - TN_GR06_Pivot'!D:D,"",0)</f>
        <v/>
      </c>
      <c r="I104" s="25" t="str">
        <f>_xlfn.XLOOKUP(A104,'Recon Sheet'!A:A,'Recon Sheet'!P:P,"0",0)</f>
        <v>0</v>
      </c>
    </row>
    <row r="105" spans="1:9">
      <c r="A105">
        <f>'Recon Sheet'!A112</f>
        <v>0</v>
      </c>
      <c r="B105" t="str">
        <f>_xlfn.XLOOKUP(A105,'Tab A - TN_GR06_Pivot'!A:A,'Tab A - TN_GR06_Pivot'!B:B,"",0)</f>
        <v/>
      </c>
      <c r="C105" s="42" t="str">
        <f>_xlfn.XLOOKUP(B105,lookup!G:G,lookup!H:H,"",0)</f>
        <v/>
      </c>
      <c r="D105" t="str">
        <f>_xlfn.XLOOKUP(B105,lookup!G:G,lookup!I:I,"",0)</f>
        <v/>
      </c>
      <c r="E105" s="1" t="str">
        <f>_xlfn.XLOOKUP(A105,TN_GR06_Data!K:K,TN_GR06_Data!I:I,"",0)</f>
        <v/>
      </c>
      <c r="F105" s="1" t="str">
        <f>_xlfn.XLOOKUP(A105,TN_GR06_Data!K:K,TN_GR06_Data!J:J,"",0)</f>
        <v/>
      </c>
      <c r="G105" t="str">
        <f>_xlfn.XLOOKUP(A105,'Tab A - TN_GR06_Pivot'!A:A,'Tab A - TN_GR06_Pivot'!C:C,"",0)</f>
        <v/>
      </c>
      <c r="H105" t="str">
        <f>_xlfn.XLOOKUP(A105,'Tab A - TN_GR06_Pivot'!A:A,'Tab A - TN_GR06_Pivot'!D:D,"",0)</f>
        <v/>
      </c>
      <c r="I105" s="25" t="str">
        <f>_xlfn.XLOOKUP(A105,'Recon Sheet'!A:A,'Recon Sheet'!P:P,"0",0)</f>
        <v>0</v>
      </c>
    </row>
    <row r="106" spans="1:9">
      <c r="A106">
        <f>'Recon Sheet'!A113</f>
        <v>0</v>
      </c>
      <c r="B106" t="str">
        <f>_xlfn.XLOOKUP(A106,'Tab A - TN_GR06_Pivot'!A:A,'Tab A - TN_GR06_Pivot'!B:B,"",0)</f>
        <v/>
      </c>
      <c r="C106" s="42" t="str">
        <f>_xlfn.XLOOKUP(B106,lookup!G:G,lookup!H:H,"",0)</f>
        <v/>
      </c>
      <c r="D106" t="str">
        <f>_xlfn.XLOOKUP(B106,lookup!G:G,lookup!I:I,"",0)</f>
        <v/>
      </c>
      <c r="E106" s="1" t="str">
        <f>_xlfn.XLOOKUP(A106,TN_GR06_Data!K:K,TN_GR06_Data!I:I,"",0)</f>
        <v/>
      </c>
      <c r="F106" s="1" t="str">
        <f>_xlfn.XLOOKUP(A106,TN_GR06_Data!K:K,TN_GR06_Data!J:J,"",0)</f>
        <v/>
      </c>
      <c r="G106" t="str">
        <f>_xlfn.XLOOKUP(A106,'Tab A - TN_GR06_Pivot'!A:A,'Tab A - TN_GR06_Pivot'!C:C,"",0)</f>
        <v/>
      </c>
      <c r="H106" t="str">
        <f>_xlfn.XLOOKUP(A106,'Tab A - TN_GR06_Pivot'!A:A,'Tab A - TN_GR06_Pivot'!D:D,"",0)</f>
        <v/>
      </c>
      <c r="I106" s="25" t="str">
        <f>_xlfn.XLOOKUP(A106,'Recon Sheet'!A:A,'Recon Sheet'!P:P,"0",0)</f>
        <v>0</v>
      </c>
    </row>
    <row r="107" spans="1:9">
      <c r="A107">
        <f>'Recon Sheet'!A114</f>
        <v>0</v>
      </c>
      <c r="B107" t="str">
        <f>_xlfn.XLOOKUP(A107,'Tab A - TN_GR06_Pivot'!A:A,'Tab A - TN_GR06_Pivot'!B:B,"",0)</f>
        <v/>
      </c>
      <c r="C107" s="42" t="str">
        <f>_xlfn.XLOOKUP(B107,lookup!G:G,lookup!H:H,"",0)</f>
        <v/>
      </c>
      <c r="D107" t="str">
        <f>_xlfn.XLOOKUP(B107,lookup!G:G,lookup!I:I,"",0)</f>
        <v/>
      </c>
      <c r="E107" s="1" t="str">
        <f>_xlfn.XLOOKUP(A107,TN_GR06_Data!K:K,TN_GR06_Data!I:I,"",0)</f>
        <v/>
      </c>
      <c r="F107" s="1" t="str">
        <f>_xlfn.XLOOKUP(A107,TN_GR06_Data!K:K,TN_GR06_Data!J:J,"",0)</f>
        <v/>
      </c>
      <c r="G107" t="str">
        <f>_xlfn.XLOOKUP(A107,'Tab A - TN_GR06_Pivot'!A:A,'Tab A - TN_GR06_Pivot'!C:C,"",0)</f>
        <v/>
      </c>
      <c r="H107" t="str">
        <f>_xlfn.XLOOKUP(A107,'Tab A - TN_GR06_Pivot'!A:A,'Tab A - TN_GR06_Pivot'!D:D,"",0)</f>
        <v/>
      </c>
      <c r="I107" s="25" t="str">
        <f>_xlfn.XLOOKUP(A107,'Recon Sheet'!A:A,'Recon Sheet'!P:P,"0",0)</f>
        <v>0</v>
      </c>
    </row>
    <row r="108" spans="1:9">
      <c r="A108">
        <f>'Recon Sheet'!A115</f>
        <v>0</v>
      </c>
      <c r="B108" t="str">
        <f>_xlfn.XLOOKUP(A108,'Tab A - TN_GR06_Pivot'!A:A,'Tab A - TN_GR06_Pivot'!B:B,"",0)</f>
        <v/>
      </c>
      <c r="C108" s="42" t="str">
        <f>_xlfn.XLOOKUP(B108,lookup!G:G,lookup!H:H,"",0)</f>
        <v/>
      </c>
      <c r="D108" t="str">
        <f>_xlfn.XLOOKUP(B108,lookup!G:G,lookup!I:I,"",0)</f>
        <v/>
      </c>
      <c r="E108" s="1" t="str">
        <f>_xlfn.XLOOKUP(A108,TN_GR06_Data!K:K,TN_GR06_Data!I:I,"",0)</f>
        <v/>
      </c>
      <c r="F108" s="1" t="str">
        <f>_xlfn.XLOOKUP(A108,TN_GR06_Data!K:K,TN_GR06_Data!J:J,"",0)</f>
        <v/>
      </c>
      <c r="G108" t="str">
        <f>_xlfn.XLOOKUP(A108,'Tab A - TN_GR06_Pivot'!A:A,'Tab A - TN_GR06_Pivot'!C:C,"",0)</f>
        <v/>
      </c>
      <c r="H108" t="str">
        <f>_xlfn.XLOOKUP(A108,'Tab A - TN_GR06_Pivot'!A:A,'Tab A - TN_GR06_Pivot'!D:D,"",0)</f>
        <v/>
      </c>
      <c r="I108" s="25" t="str">
        <f>_xlfn.XLOOKUP(A108,'Recon Sheet'!A:A,'Recon Sheet'!P:P,"0",0)</f>
        <v>0</v>
      </c>
    </row>
    <row r="109" spans="1:9">
      <c r="A109">
        <f>'Recon Sheet'!A116</f>
        <v>0</v>
      </c>
      <c r="B109" t="str">
        <f>_xlfn.XLOOKUP(A109,'Tab A - TN_GR06_Pivot'!A:A,'Tab A - TN_GR06_Pivot'!B:B,"",0)</f>
        <v/>
      </c>
      <c r="C109" s="42" t="str">
        <f>_xlfn.XLOOKUP(B109,lookup!G:G,lookup!H:H,"",0)</f>
        <v/>
      </c>
      <c r="D109" t="str">
        <f>_xlfn.XLOOKUP(B109,lookup!G:G,lookup!I:I,"",0)</f>
        <v/>
      </c>
      <c r="E109" s="1" t="str">
        <f>_xlfn.XLOOKUP(A109,TN_GR06_Data!K:K,TN_GR06_Data!I:I,"",0)</f>
        <v/>
      </c>
      <c r="F109" s="1" t="str">
        <f>_xlfn.XLOOKUP(A109,TN_GR06_Data!K:K,TN_GR06_Data!J:J,"",0)</f>
        <v/>
      </c>
      <c r="G109" t="str">
        <f>_xlfn.XLOOKUP(A109,'Tab A - TN_GR06_Pivot'!A:A,'Tab A - TN_GR06_Pivot'!C:C,"",0)</f>
        <v/>
      </c>
      <c r="H109" t="str">
        <f>_xlfn.XLOOKUP(A109,'Tab A - TN_GR06_Pivot'!A:A,'Tab A - TN_GR06_Pivot'!D:D,"",0)</f>
        <v/>
      </c>
      <c r="I109" s="25" t="str">
        <f>_xlfn.XLOOKUP(A109,'Recon Sheet'!A:A,'Recon Sheet'!P:P,"0",0)</f>
        <v>0</v>
      </c>
    </row>
    <row r="110" spans="1:9">
      <c r="A110">
        <f>'Recon Sheet'!A117</f>
        <v>0</v>
      </c>
      <c r="B110" t="str">
        <f>_xlfn.XLOOKUP(A110,'Tab A - TN_GR06_Pivot'!A:A,'Tab A - TN_GR06_Pivot'!B:B,"",0)</f>
        <v/>
      </c>
      <c r="C110" s="42" t="str">
        <f>_xlfn.XLOOKUP(B110,lookup!G:G,lookup!H:H,"",0)</f>
        <v/>
      </c>
      <c r="D110" t="str">
        <f>_xlfn.XLOOKUP(B110,lookup!G:G,lookup!I:I,"",0)</f>
        <v/>
      </c>
      <c r="E110" s="1" t="str">
        <f>_xlfn.XLOOKUP(A110,TN_GR06_Data!K:K,TN_GR06_Data!I:I,"",0)</f>
        <v/>
      </c>
      <c r="F110" s="1" t="str">
        <f>_xlfn.XLOOKUP(A110,TN_GR06_Data!K:K,TN_GR06_Data!J:J,"",0)</f>
        <v/>
      </c>
      <c r="G110" t="str">
        <f>_xlfn.XLOOKUP(A110,'Tab A - TN_GR06_Pivot'!A:A,'Tab A - TN_GR06_Pivot'!C:C,"",0)</f>
        <v/>
      </c>
      <c r="H110" t="str">
        <f>_xlfn.XLOOKUP(A110,'Tab A - TN_GR06_Pivot'!A:A,'Tab A - TN_GR06_Pivot'!D:D,"",0)</f>
        <v/>
      </c>
      <c r="I110" s="25" t="str">
        <f>_xlfn.XLOOKUP(A110,'Recon Sheet'!A:A,'Recon Sheet'!P:P,"0",0)</f>
        <v>0</v>
      </c>
    </row>
    <row r="111" spans="1:9">
      <c r="A111">
        <f>'Recon Sheet'!A118</f>
        <v>0</v>
      </c>
      <c r="B111" t="str">
        <f>_xlfn.XLOOKUP(A111,'Tab A - TN_GR06_Pivot'!A:A,'Tab A - TN_GR06_Pivot'!B:B,"",0)</f>
        <v/>
      </c>
      <c r="C111" s="42" t="str">
        <f>_xlfn.XLOOKUP(B111,lookup!G:G,lookup!H:H,"",0)</f>
        <v/>
      </c>
      <c r="D111" t="str">
        <f>_xlfn.XLOOKUP(B111,lookup!G:G,lookup!I:I,"",0)</f>
        <v/>
      </c>
      <c r="E111" s="1" t="str">
        <f>_xlfn.XLOOKUP(A111,TN_GR06_Data!K:K,TN_GR06_Data!I:I,"",0)</f>
        <v/>
      </c>
      <c r="F111" s="1" t="str">
        <f>_xlfn.XLOOKUP(A111,TN_GR06_Data!K:K,TN_GR06_Data!J:J,"",0)</f>
        <v/>
      </c>
      <c r="G111" t="str">
        <f>_xlfn.XLOOKUP(A111,'Tab A - TN_GR06_Pivot'!A:A,'Tab A - TN_GR06_Pivot'!C:C,"",0)</f>
        <v/>
      </c>
      <c r="H111" t="str">
        <f>_xlfn.XLOOKUP(A111,'Tab A - TN_GR06_Pivot'!A:A,'Tab A - TN_GR06_Pivot'!D:D,"",0)</f>
        <v/>
      </c>
      <c r="I111" s="25" t="str">
        <f>_xlfn.XLOOKUP(A111,'Recon Sheet'!A:A,'Recon Sheet'!P:P,"0",0)</f>
        <v>0</v>
      </c>
    </row>
    <row r="112" spans="1:9">
      <c r="A112">
        <f>'Recon Sheet'!A119</f>
        <v>0</v>
      </c>
      <c r="B112" t="str">
        <f>_xlfn.XLOOKUP(A112,'Tab A - TN_GR06_Pivot'!A:A,'Tab A - TN_GR06_Pivot'!B:B,"",0)</f>
        <v/>
      </c>
      <c r="C112" s="42" t="str">
        <f>_xlfn.XLOOKUP(B112,lookup!G:G,lookup!H:H,"",0)</f>
        <v/>
      </c>
      <c r="D112" t="str">
        <f>_xlfn.XLOOKUP(B112,lookup!G:G,lookup!I:I,"",0)</f>
        <v/>
      </c>
      <c r="E112" s="1" t="str">
        <f>_xlfn.XLOOKUP(A112,TN_GR06_Data!K:K,TN_GR06_Data!I:I,"",0)</f>
        <v/>
      </c>
      <c r="F112" s="1" t="str">
        <f>_xlfn.XLOOKUP(A112,TN_GR06_Data!K:K,TN_GR06_Data!J:J,"",0)</f>
        <v/>
      </c>
      <c r="G112" t="str">
        <f>_xlfn.XLOOKUP(A112,'Tab A - TN_GR06_Pivot'!A:A,'Tab A - TN_GR06_Pivot'!C:C,"",0)</f>
        <v/>
      </c>
      <c r="H112" t="str">
        <f>_xlfn.XLOOKUP(A112,'Tab A - TN_GR06_Pivot'!A:A,'Tab A - TN_GR06_Pivot'!D:D,"",0)</f>
        <v/>
      </c>
      <c r="I112" s="25" t="str">
        <f>_xlfn.XLOOKUP(A112,'Recon Sheet'!A:A,'Recon Sheet'!P:P,"0",0)</f>
        <v>0</v>
      </c>
    </row>
    <row r="113" spans="1:9">
      <c r="A113">
        <f>'Recon Sheet'!A120</f>
        <v>0</v>
      </c>
      <c r="B113" t="str">
        <f>_xlfn.XLOOKUP(A113,'Tab A - TN_GR06_Pivot'!A:A,'Tab A - TN_GR06_Pivot'!B:B,"",0)</f>
        <v/>
      </c>
      <c r="C113" s="42" t="str">
        <f>_xlfn.XLOOKUP(B113,lookup!G:G,lookup!H:H,"",0)</f>
        <v/>
      </c>
      <c r="D113" t="str">
        <f>_xlfn.XLOOKUP(B113,lookup!G:G,lookup!I:I,"",0)</f>
        <v/>
      </c>
      <c r="E113" s="1" t="str">
        <f>_xlfn.XLOOKUP(A113,TN_GR06_Data!K:K,TN_GR06_Data!I:I,"",0)</f>
        <v/>
      </c>
      <c r="F113" s="1" t="str">
        <f>_xlfn.XLOOKUP(A113,TN_GR06_Data!K:K,TN_GR06_Data!J:J,"",0)</f>
        <v/>
      </c>
      <c r="G113" t="str">
        <f>_xlfn.XLOOKUP(A113,'Tab A - TN_GR06_Pivot'!A:A,'Tab A - TN_GR06_Pivot'!C:C,"",0)</f>
        <v/>
      </c>
      <c r="H113" t="str">
        <f>_xlfn.XLOOKUP(A113,'Tab A - TN_GR06_Pivot'!A:A,'Tab A - TN_GR06_Pivot'!D:D,"",0)</f>
        <v/>
      </c>
      <c r="I113" s="25" t="str">
        <f>_xlfn.XLOOKUP(A113,'Recon Sheet'!A:A,'Recon Sheet'!P:P,"0",0)</f>
        <v>0</v>
      </c>
    </row>
    <row r="114" spans="1:9">
      <c r="A114">
        <f>'Recon Sheet'!A121</f>
        <v>0</v>
      </c>
      <c r="B114" t="str">
        <f>_xlfn.XLOOKUP(A114,'Tab A - TN_GR06_Pivot'!A:A,'Tab A - TN_GR06_Pivot'!B:B,"",0)</f>
        <v/>
      </c>
      <c r="C114" s="42" t="str">
        <f>_xlfn.XLOOKUP(B114,lookup!G:G,lookup!H:H,"",0)</f>
        <v/>
      </c>
      <c r="D114" t="str">
        <f>_xlfn.XLOOKUP(B114,lookup!G:G,lookup!I:I,"",0)</f>
        <v/>
      </c>
      <c r="E114" s="1" t="str">
        <f>_xlfn.XLOOKUP(A114,TN_GR06_Data!K:K,TN_GR06_Data!I:I,"",0)</f>
        <v/>
      </c>
      <c r="F114" s="1" t="str">
        <f>_xlfn.XLOOKUP(A114,TN_GR06_Data!K:K,TN_GR06_Data!J:J,"",0)</f>
        <v/>
      </c>
      <c r="G114" t="str">
        <f>_xlfn.XLOOKUP(A114,'Tab A - TN_GR06_Pivot'!A:A,'Tab A - TN_GR06_Pivot'!C:C,"",0)</f>
        <v/>
      </c>
      <c r="H114" t="str">
        <f>_xlfn.XLOOKUP(A114,'Tab A - TN_GR06_Pivot'!A:A,'Tab A - TN_GR06_Pivot'!D:D,"",0)</f>
        <v/>
      </c>
      <c r="I114" s="25" t="str">
        <f>_xlfn.XLOOKUP(A114,'Recon Sheet'!A:A,'Recon Sheet'!P:P,"0",0)</f>
        <v>0</v>
      </c>
    </row>
    <row r="115" spans="1:9">
      <c r="A115">
        <f>'Recon Sheet'!A122</f>
        <v>0</v>
      </c>
      <c r="B115" t="str">
        <f>_xlfn.XLOOKUP(A115,'Tab A - TN_GR06_Pivot'!A:A,'Tab A - TN_GR06_Pivot'!B:B,"",0)</f>
        <v/>
      </c>
      <c r="C115" s="42" t="str">
        <f>_xlfn.XLOOKUP(B115,lookup!G:G,lookup!H:H,"",0)</f>
        <v/>
      </c>
      <c r="D115" t="str">
        <f>_xlfn.XLOOKUP(B115,lookup!G:G,lookup!I:I,"",0)</f>
        <v/>
      </c>
      <c r="E115" s="1" t="str">
        <f>_xlfn.XLOOKUP(A115,TN_GR06_Data!K:K,TN_GR06_Data!I:I,"",0)</f>
        <v/>
      </c>
      <c r="F115" s="1" t="str">
        <f>_xlfn.XLOOKUP(A115,TN_GR06_Data!K:K,TN_GR06_Data!J:J,"",0)</f>
        <v/>
      </c>
      <c r="G115" t="str">
        <f>_xlfn.XLOOKUP(A115,'Tab A - TN_GR06_Pivot'!A:A,'Tab A - TN_GR06_Pivot'!C:C,"",0)</f>
        <v/>
      </c>
      <c r="H115" t="str">
        <f>_xlfn.XLOOKUP(A115,'Tab A - TN_GR06_Pivot'!A:A,'Tab A - TN_GR06_Pivot'!D:D,"",0)</f>
        <v/>
      </c>
      <c r="I115" s="25" t="str">
        <f>_xlfn.XLOOKUP(A115,'Recon Sheet'!A:A,'Recon Sheet'!P:P,"0",0)</f>
        <v>0</v>
      </c>
    </row>
    <row r="116" spans="1:9">
      <c r="A116">
        <f>'Recon Sheet'!A123</f>
        <v>0</v>
      </c>
      <c r="B116" t="str">
        <f>_xlfn.XLOOKUP(A116,'Tab A - TN_GR06_Pivot'!A:A,'Tab A - TN_GR06_Pivot'!B:B,"",0)</f>
        <v/>
      </c>
      <c r="C116" s="42" t="str">
        <f>_xlfn.XLOOKUP(B116,lookup!G:G,lookup!H:H,"",0)</f>
        <v/>
      </c>
      <c r="D116" t="str">
        <f>_xlfn.XLOOKUP(B116,lookup!G:G,lookup!I:I,"",0)</f>
        <v/>
      </c>
      <c r="E116" s="1" t="str">
        <f>_xlfn.XLOOKUP(A116,TN_GR06_Data!K:K,TN_GR06_Data!I:I,"",0)</f>
        <v/>
      </c>
      <c r="F116" s="1" t="str">
        <f>_xlfn.XLOOKUP(A116,TN_GR06_Data!K:K,TN_GR06_Data!J:J,"",0)</f>
        <v/>
      </c>
      <c r="G116" t="str">
        <f>_xlfn.XLOOKUP(A116,'Tab A - TN_GR06_Pivot'!A:A,'Tab A - TN_GR06_Pivot'!C:C,"",0)</f>
        <v/>
      </c>
      <c r="H116" t="str">
        <f>_xlfn.XLOOKUP(A116,'Tab A - TN_GR06_Pivot'!A:A,'Tab A - TN_GR06_Pivot'!D:D,"",0)</f>
        <v/>
      </c>
      <c r="I116" s="25" t="str">
        <f>_xlfn.XLOOKUP(A116,'Recon Sheet'!A:A,'Recon Sheet'!P:P,"0",0)</f>
        <v>0</v>
      </c>
    </row>
    <row r="117" spans="1:9">
      <c r="A117">
        <f>'Recon Sheet'!A124</f>
        <v>0</v>
      </c>
      <c r="B117" t="str">
        <f>_xlfn.XLOOKUP(A117,'Tab A - TN_GR06_Pivot'!A:A,'Tab A - TN_GR06_Pivot'!B:B,"",0)</f>
        <v/>
      </c>
      <c r="C117" s="42" t="str">
        <f>_xlfn.XLOOKUP(B117,lookup!G:G,lookup!H:H,"",0)</f>
        <v/>
      </c>
      <c r="D117" t="str">
        <f>_xlfn.XLOOKUP(B117,lookup!G:G,lookup!I:I,"",0)</f>
        <v/>
      </c>
      <c r="E117" s="1" t="str">
        <f>_xlfn.XLOOKUP(A117,TN_GR06_Data!K:K,TN_GR06_Data!I:I,"",0)</f>
        <v/>
      </c>
      <c r="F117" s="1" t="str">
        <f>_xlfn.XLOOKUP(A117,TN_GR06_Data!K:K,TN_GR06_Data!J:J,"",0)</f>
        <v/>
      </c>
      <c r="G117" t="str">
        <f>_xlfn.XLOOKUP(A117,'Tab A - TN_GR06_Pivot'!A:A,'Tab A - TN_GR06_Pivot'!C:C,"",0)</f>
        <v/>
      </c>
      <c r="H117" t="str">
        <f>_xlfn.XLOOKUP(A117,'Tab A - TN_GR06_Pivot'!A:A,'Tab A - TN_GR06_Pivot'!D:D,"",0)</f>
        <v/>
      </c>
      <c r="I117" s="25" t="str">
        <f>_xlfn.XLOOKUP(A117,'Recon Sheet'!A:A,'Recon Sheet'!P:P,"0",0)</f>
        <v>0</v>
      </c>
    </row>
    <row r="118" spans="1:9">
      <c r="A118">
        <f>'Recon Sheet'!A125</f>
        <v>0</v>
      </c>
      <c r="B118" t="str">
        <f>_xlfn.XLOOKUP(A118,'Tab A - TN_GR06_Pivot'!A:A,'Tab A - TN_GR06_Pivot'!B:B,"",0)</f>
        <v/>
      </c>
      <c r="C118" s="42" t="str">
        <f>_xlfn.XLOOKUP(B118,lookup!G:G,lookup!H:H,"",0)</f>
        <v/>
      </c>
      <c r="D118" t="str">
        <f>_xlfn.XLOOKUP(B118,lookup!G:G,lookup!I:I,"",0)</f>
        <v/>
      </c>
      <c r="E118" s="1" t="str">
        <f>_xlfn.XLOOKUP(A118,TN_GR06_Data!K:K,TN_GR06_Data!I:I,"",0)</f>
        <v/>
      </c>
      <c r="F118" s="1" t="str">
        <f>_xlfn.XLOOKUP(A118,TN_GR06_Data!K:K,TN_GR06_Data!J:J,"",0)</f>
        <v/>
      </c>
      <c r="G118" t="str">
        <f>_xlfn.XLOOKUP(A118,'Tab A - TN_GR06_Pivot'!A:A,'Tab A - TN_GR06_Pivot'!C:C,"",0)</f>
        <v/>
      </c>
      <c r="H118" t="str">
        <f>_xlfn.XLOOKUP(A118,'Tab A - TN_GR06_Pivot'!A:A,'Tab A - TN_GR06_Pivot'!D:D,"",0)</f>
        <v/>
      </c>
      <c r="I118" s="25" t="str">
        <f>_xlfn.XLOOKUP(A118,'Recon Sheet'!A:A,'Recon Sheet'!P:P,"0",0)</f>
        <v>0</v>
      </c>
    </row>
    <row r="119" spans="1:9">
      <c r="A119">
        <f>'Recon Sheet'!A126</f>
        <v>0</v>
      </c>
      <c r="B119" t="str">
        <f>_xlfn.XLOOKUP(A119,'Tab A - TN_GR06_Pivot'!A:A,'Tab A - TN_GR06_Pivot'!B:B,"",0)</f>
        <v/>
      </c>
      <c r="C119" s="42" t="str">
        <f>_xlfn.XLOOKUP(B119,lookup!G:G,lookup!H:H,"",0)</f>
        <v/>
      </c>
      <c r="D119" t="str">
        <f>_xlfn.XLOOKUP(B119,lookup!G:G,lookup!I:I,"",0)</f>
        <v/>
      </c>
      <c r="E119" s="1" t="str">
        <f>_xlfn.XLOOKUP(A119,TN_GR06_Data!K:K,TN_GR06_Data!I:I,"",0)</f>
        <v/>
      </c>
      <c r="F119" s="1" t="str">
        <f>_xlfn.XLOOKUP(A119,TN_GR06_Data!K:K,TN_GR06_Data!J:J,"",0)</f>
        <v/>
      </c>
      <c r="G119" t="str">
        <f>_xlfn.XLOOKUP(A119,'Tab A - TN_GR06_Pivot'!A:A,'Tab A - TN_GR06_Pivot'!C:C,"",0)</f>
        <v/>
      </c>
      <c r="H119" t="str">
        <f>_xlfn.XLOOKUP(A119,'Tab A - TN_GR06_Pivot'!A:A,'Tab A - TN_GR06_Pivot'!D:D,"",0)</f>
        <v/>
      </c>
      <c r="I119" s="25" t="str">
        <f>_xlfn.XLOOKUP(A119,'Recon Sheet'!A:A,'Recon Sheet'!P:P,"0",0)</f>
        <v>0</v>
      </c>
    </row>
    <row r="120" spans="1:9">
      <c r="A120">
        <f>'Recon Sheet'!A127</f>
        <v>0</v>
      </c>
      <c r="B120" t="str">
        <f>_xlfn.XLOOKUP(A120,'Tab A - TN_GR06_Pivot'!A:A,'Tab A - TN_GR06_Pivot'!B:B,"",0)</f>
        <v/>
      </c>
      <c r="C120" s="42" t="str">
        <f>_xlfn.XLOOKUP(B120,lookup!G:G,lookup!H:H,"",0)</f>
        <v/>
      </c>
      <c r="D120" t="str">
        <f>_xlfn.XLOOKUP(B120,lookup!G:G,lookup!I:I,"",0)</f>
        <v/>
      </c>
      <c r="E120" s="1" t="str">
        <f>_xlfn.XLOOKUP(A120,TN_GR06_Data!K:K,TN_GR06_Data!I:I,"",0)</f>
        <v/>
      </c>
      <c r="F120" s="1" t="str">
        <f>_xlfn.XLOOKUP(A120,TN_GR06_Data!K:K,TN_GR06_Data!J:J,"",0)</f>
        <v/>
      </c>
      <c r="G120" t="str">
        <f>_xlfn.XLOOKUP(A120,'Tab A - TN_GR06_Pivot'!A:A,'Tab A - TN_GR06_Pivot'!C:C,"",0)</f>
        <v/>
      </c>
      <c r="H120" t="str">
        <f>_xlfn.XLOOKUP(A120,'Tab A - TN_GR06_Pivot'!A:A,'Tab A - TN_GR06_Pivot'!D:D,"",0)</f>
        <v/>
      </c>
      <c r="I120" s="25" t="str">
        <f>_xlfn.XLOOKUP(A120,'Recon Sheet'!A:A,'Recon Sheet'!P:P,"0",0)</f>
        <v>0</v>
      </c>
    </row>
    <row r="121" spans="1:9">
      <c r="A121">
        <f>'Recon Sheet'!A128</f>
        <v>0</v>
      </c>
      <c r="B121" t="str">
        <f>_xlfn.XLOOKUP(A121,'Tab A - TN_GR06_Pivot'!A:A,'Tab A - TN_GR06_Pivot'!B:B,"",0)</f>
        <v/>
      </c>
      <c r="C121" s="42" t="str">
        <f>_xlfn.XLOOKUP(B121,lookup!G:G,lookup!H:H,"",0)</f>
        <v/>
      </c>
      <c r="D121" t="str">
        <f>_xlfn.XLOOKUP(B121,lookup!G:G,lookup!I:I,"",0)</f>
        <v/>
      </c>
      <c r="E121" s="1" t="str">
        <f>_xlfn.XLOOKUP(A121,TN_GR06_Data!K:K,TN_GR06_Data!I:I,"",0)</f>
        <v/>
      </c>
      <c r="F121" s="1" t="str">
        <f>_xlfn.XLOOKUP(A121,TN_GR06_Data!K:K,TN_GR06_Data!J:J,"",0)</f>
        <v/>
      </c>
      <c r="G121" t="str">
        <f>_xlfn.XLOOKUP(A121,'Tab A - TN_GR06_Pivot'!A:A,'Tab A - TN_GR06_Pivot'!C:C,"",0)</f>
        <v/>
      </c>
      <c r="H121" t="str">
        <f>_xlfn.XLOOKUP(A121,'Tab A - TN_GR06_Pivot'!A:A,'Tab A - TN_GR06_Pivot'!D:D,"",0)</f>
        <v/>
      </c>
      <c r="I121" s="25" t="str">
        <f>_xlfn.XLOOKUP(A121,'Recon Sheet'!A:A,'Recon Sheet'!P:P,"0",0)</f>
        <v>0</v>
      </c>
    </row>
    <row r="122" spans="1:9">
      <c r="A122">
        <f>'Recon Sheet'!A129</f>
        <v>0</v>
      </c>
      <c r="B122" t="str">
        <f>_xlfn.XLOOKUP(A122,'Tab A - TN_GR06_Pivot'!A:A,'Tab A - TN_GR06_Pivot'!B:B,"",0)</f>
        <v/>
      </c>
      <c r="C122" s="42" t="str">
        <f>_xlfn.XLOOKUP(B122,lookup!G:G,lookup!H:H,"",0)</f>
        <v/>
      </c>
      <c r="D122" t="str">
        <f>_xlfn.XLOOKUP(B122,lookup!G:G,lookup!I:I,"",0)</f>
        <v/>
      </c>
      <c r="E122" s="1" t="str">
        <f>_xlfn.XLOOKUP(A122,TN_GR06_Data!K:K,TN_GR06_Data!I:I,"",0)</f>
        <v/>
      </c>
      <c r="F122" s="1" t="str">
        <f>_xlfn.XLOOKUP(A122,TN_GR06_Data!K:K,TN_GR06_Data!J:J,"",0)</f>
        <v/>
      </c>
      <c r="G122" t="str">
        <f>_xlfn.XLOOKUP(A122,'Tab A - TN_GR06_Pivot'!A:A,'Tab A - TN_GR06_Pivot'!C:C,"",0)</f>
        <v/>
      </c>
      <c r="H122" t="str">
        <f>_xlfn.XLOOKUP(A122,'Tab A - TN_GR06_Pivot'!A:A,'Tab A - TN_GR06_Pivot'!D:D,"",0)</f>
        <v/>
      </c>
      <c r="I122" s="25" t="str">
        <f>_xlfn.XLOOKUP(A122,'Recon Sheet'!A:A,'Recon Sheet'!P:P,"0",0)</f>
        <v>0</v>
      </c>
    </row>
    <row r="123" spans="1:9">
      <c r="A123">
        <f>'Recon Sheet'!A130</f>
        <v>0</v>
      </c>
      <c r="B123" t="str">
        <f>_xlfn.XLOOKUP(A123,'Tab A - TN_GR06_Pivot'!A:A,'Tab A - TN_GR06_Pivot'!B:B,"",0)</f>
        <v/>
      </c>
      <c r="C123" s="42" t="str">
        <f>_xlfn.XLOOKUP(B123,lookup!G:G,lookup!H:H,"",0)</f>
        <v/>
      </c>
      <c r="D123" t="str">
        <f>_xlfn.XLOOKUP(B123,lookup!G:G,lookup!I:I,"",0)</f>
        <v/>
      </c>
      <c r="E123" s="1" t="str">
        <f>_xlfn.XLOOKUP(A123,TN_GR06_Data!K:K,TN_GR06_Data!I:I,"",0)</f>
        <v/>
      </c>
      <c r="F123" s="1" t="str">
        <f>_xlfn.XLOOKUP(A123,TN_GR06_Data!K:K,TN_GR06_Data!J:J,"",0)</f>
        <v/>
      </c>
      <c r="G123" t="str">
        <f>_xlfn.XLOOKUP(A123,'Tab A - TN_GR06_Pivot'!A:A,'Tab A - TN_GR06_Pivot'!C:C,"",0)</f>
        <v/>
      </c>
      <c r="H123" t="str">
        <f>_xlfn.XLOOKUP(A123,'Tab A - TN_GR06_Pivot'!A:A,'Tab A - TN_GR06_Pivot'!D:D,"",0)</f>
        <v/>
      </c>
      <c r="I123" s="25" t="str">
        <f>_xlfn.XLOOKUP(A123,'Recon Sheet'!A:A,'Recon Sheet'!P:P,"0",0)</f>
        <v>0</v>
      </c>
    </row>
    <row r="124" spans="1:9">
      <c r="A124">
        <f>'Recon Sheet'!A131</f>
        <v>0</v>
      </c>
      <c r="B124" t="str">
        <f>_xlfn.XLOOKUP(A124,'Tab A - TN_GR06_Pivot'!A:A,'Tab A - TN_GR06_Pivot'!B:B,"",0)</f>
        <v/>
      </c>
      <c r="C124" s="42" t="str">
        <f>_xlfn.XLOOKUP(B124,lookup!G:G,lookup!H:H,"",0)</f>
        <v/>
      </c>
      <c r="D124" t="str">
        <f>_xlfn.XLOOKUP(B124,lookup!G:G,lookup!I:I,"",0)</f>
        <v/>
      </c>
      <c r="E124" s="1" t="str">
        <f>_xlfn.XLOOKUP(A124,TN_GR06_Data!K:K,TN_GR06_Data!I:I,"",0)</f>
        <v/>
      </c>
      <c r="F124" s="1" t="str">
        <f>_xlfn.XLOOKUP(A124,TN_GR06_Data!K:K,TN_GR06_Data!J:J,"",0)</f>
        <v/>
      </c>
      <c r="G124" t="str">
        <f>_xlfn.XLOOKUP(A124,'Tab A - TN_GR06_Pivot'!A:A,'Tab A - TN_GR06_Pivot'!C:C,"",0)</f>
        <v/>
      </c>
      <c r="H124" t="str">
        <f>_xlfn.XLOOKUP(A124,'Tab A - TN_GR06_Pivot'!A:A,'Tab A - TN_GR06_Pivot'!D:D,"",0)</f>
        <v/>
      </c>
      <c r="I124" s="25" t="str">
        <f>_xlfn.XLOOKUP(A124,'Recon Sheet'!A:A,'Recon Sheet'!P:P,"0",0)</f>
        <v>0</v>
      </c>
    </row>
    <row r="125" spans="1:9">
      <c r="A125">
        <f>'Recon Sheet'!A132</f>
        <v>0</v>
      </c>
      <c r="B125" t="str">
        <f>_xlfn.XLOOKUP(A125,'Tab A - TN_GR06_Pivot'!A:A,'Tab A - TN_GR06_Pivot'!B:B,"",0)</f>
        <v/>
      </c>
      <c r="C125" s="42" t="str">
        <f>_xlfn.XLOOKUP(B125,lookup!G:G,lookup!H:H,"",0)</f>
        <v/>
      </c>
      <c r="D125" t="str">
        <f>_xlfn.XLOOKUP(B125,lookup!G:G,lookup!I:I,"",0)</f>
        <v/>
      </c>
      <c r="E125" s="1" t="str">
        <f>_xlfn.XLOOKUP(A125,TN_GR06_Data!K:K,TN_GR06_Data!I:I,"",0)</f>
        <v/>
      </c>
      <c r="F125" s="1" t="str">
        <f>_xlfn.XLOOKUP(A125,TN_GR06_Data!K:K,TN_GR06_Data!J:J,"",0)</f>
        <v/>
      </c>
      <c r="G125" t="str">
        <f>_xlfn.XLOOKUP(A125,'Tab A - TN_GR06_Pivot'!A:A,'Tab A - TN_GR06_Pivot'!C:C,"",0)</f>
        <v/>
      </c>
      <c r="H125" t="str">
        <f>_xlfn.XLOOKUP(A125,'Tab A - TN_GR06_Pivot'!A:A,'Tab A - TN_GR06_Pivot'!D:D,"",0)</f>
        <v/>
      </c>
      <c r="I125" s="25" t="str">
        <f>_xlfn.XLOOKUP(A125,'Recon Sheet'!A:A,'Recon Sheet'!P:P,"0",0)</f>
        <v>0</v>
      </c>
    </row>
    <row r="126" spans="1:9">
      <c r="A126">
        <f>'Recon Sheet'!A133</f>
        <v>0</v>
      </c>
      <c r="B126" t="str">
        <f>_xlfn.XLOOKUP(A126,'Tab A - TN_GR06_Pivot'!A:A,'Tab A - TN_GR06_Pivot'!B:B,"",0)</f>
        <v/>
      </c>
      <c r="C126" s="42" t="str">
        <f>_xlfn.XLOOKUP(B126,lookup!G:G,lookup!H:H,"",0)</f>
        <v/>
      </c>
      <c r="D126" t="str">
        <f>_xlfn.XLOOKUP(B126,lookup!G:G,lookup!I:I,"",0)</f>
        <v/>
      </c>
      <c r="E126" s="1" t="str">
        <f>_xlfn.XLOOKUP(A126,TN_GR06_Data!K:K,TN_GR06_Data!I:I,"",0)</f>
        <v/>
      </c>
      <c r="F126" s="1" t="str">
        <f>_xlfn.XLOOKUP(A126,TN_GR06_Data!K:K,TN_GR06_Data!J:J,"",0)</f>
        <v/>
      </c>
      <c r="G126" t="str">
        <f>_xlfn.XLOOKUP(A126,'Tab A - TN_GR06_Pivot'!A:A,'Tab A - TN_GR06_Pivot'!C:C,"",0)</f>
        <v/>
      </c>
      <c r="H126" t="str">
        <f>_xlfn.XLOOKUP(A126,'Tab A - TN_GR06_Pivot'!A:A,'Tab A - TN_GR06_Pivot'!D:D,"",0)</f>
        <v/>
      </c>
      <c r="I126" s="25" t="str">
        <f>_xlfn.XLOOKUP(A126,'Recon Sheet'!A:A,'Recon Sheet'!P:P,"0",0)</f>
        <v>0</v>
      </c>
    </row>
    <row r="127" spans="1:9">
      <c r="A127">
        <f>'Recon Sheet'!A134</f>
        <v>0</v>
      </c>
      <c r="B127" t="str">
        <f>_xlfn.XLOOKUP(A127,'Tab A - TN_GR06_Pivot'!A:A,'Tab A - TN_GR06_Pivot'!B:B,"",0)</f>
        <v/>
      </c>
      <c r="C127" s="42" t="str">
        <f>_xlfn.XLOOKUP(B127,lookup!G:G,lookup!H:H,"",0)</f>
        <v/>
      </c>
      <c r="D127" t="str">
        <f>_xlfn.XLOOKUP(B127,lookup!G:G,lookup!I:I,"",0)</f>
        <v/>
      </c>
      <c r="E127" s="1" t="str">
        <f>_xlfn.XLOOKUP(A127,TN_GR06_Data!K:K,TN_GR06_Data!I:I,"",0)</f>
        <v/>
      </c>
      <c r="F127" s="1" t="str">
        <f>_xlfn.XLOOKUP(A127,TN_GR06_Data!K:K,TN_GR06_Data!J:J,"",0)</f>
        <v/>
      </c>
      <c r="G127" t="str">
        <f>_xlfn.XLOOKUP(A127,'Tab A - TN_GR06_Pivot'!A:A,'Tab A - TN_GR06_Pivot'!C:C,"",0)</f>
        <v/>
      </c>
      <c r="H127" t="str">
        <f>_xlfn.XLOOKUP(A127,'Tab A - TN_GR06_Pivot'!A:A,'Tab A - TN_GR06_Pivot'!D:D,"",0)</f>
        <v/>
      </c>
      <c r="I127" s="25" t="str">
        <f>_xlfn.XLOOKUP(A127,'Recon Sheet'!A:A,'Recon Sheet'!P:P,"0",0)</f>
        <v>0</v>
      </c>
    </row>
    <row r="128" spans="1:9">
      <c r="A128">
        <f>'Recon Sheet'!A135</f>
        <v>0</v>
      </c>
      <c r="B128" t="str">
        <f>_xlfn.XLOOKUP(A128,'Tab A - TN_GR06_Pivot'!A:A,'Tab A - TN_GR06_Pivot'!B:B,"",0)</f>
        <v/>
      </c>
      <c r="C128" s="42" t="str">
        <f>_xlfn.XLOOKUP(B128,lookup!G:G,lookup!H:H,"",0)</f>
        <v/>
      </c>
      <c r="D128" t="str">
        <f>_xlfn.XLOOKUP(B128,lookup!G:G,lookup!I:I,"",0)</f>
        <v/>
      </c>
      <c r="E128" s="1" t="str">
        <f>_xlfn.XLOOKUP(A128,TN_GR06_Data!K:K,TN_GR06_Data!I:I,"",0)</f>
        <v/>
      </c>
      <c r="F128" s="1" t="str">
        <f>_xlfn.XLOOKUP(A128,TN_GR06_Data!K:K,TN_GR06_Data!J:J,"",0)</f>
        <v/>
      </c>
      <c r="G128" t="str">
        <f>_xlfn.XLOOKUP(A128,'Tab A - TN_GR06_Pivot'!A:A,'Tab A - TN_GR06_Pivot'!C:C,"",0)</f>
        <v/>
      </c>
      <c r="H128" t="str">
        <f>_xlfn.XLOOKUP(A128,'Tab A - TN_GR06_Pivot'!A:A,'Tab A - TN_GR06_Pivot'!D:D,"",0)</f>
        <v/>
      </c>
      <c r="I128" s="25" t="str">
        <f>_xlfn.XLOOKUP(A128,'Recon Sheet'!A:A,'Recon Sheet'!P:P,"0",0)</f>
        <v>0</v>
      </c>
    </row>
    <row r="129" spans="1:9">
      <c r="A129">
        <f>'Recon Sheet'!A136</f>
        <v>0</v>
      </c>
      <c r="B129" t="str">
        <f>_xlfn.XLOOKUP(A129,'Tab A - TN_GR06_Pivot'!A:A,'Tab A - TN_GR06_Pivot'!B:B,"",0)</f>
        <v/>
      </c>
      <c r="C129" s="42" t="str">
        <f>_xlfn.XLOOKUP(B129,lookup!G:G,lookup!H:H,"",0)</f>
        <v/>
      </c>
      <c r="D129" t="str">
        <f>_xlfn.XLOOKUP(B129,lookup!G:G,lookup!I:I,"",0)</f>
        <v/>
      </c>
      <c r="E129" s="1" t="str">
        <f>_xlfn.XLOOKUP(A129,TN_GR06_Data!K:K,TN_GR06_Data!I:I,"",0)</f>
        <v/>
      </c>
      <c r="F129" s="1" t="str">
        <f>_xlfn.XLOOKUP(A129,TN_GR06_Data!K:K,TN_GR06_Data!J:J,"",0)</f>
        <v/>
      </c>
      <c r="G129" t="str">
        <f>_xlfn.XLOOKUP(A129,'Tab A - TN_GR06_Pivot'!A:A,'Tab A - TN_GR06_Pivot'!C:C,"",0)</f>
        <v/>
      </c>
      <c r="H129" t="str">
        <f>_xlfn.XLOOKUP(A129,'Tab A - TN_GR06_Pivot'!A:A,'Tab A - TN_GR06_Pivot'!D:D,"",0)</f>
        <v/>
      </c>
      <c r="I129" s="25" t="str">
        <f>_xlfn.XLOOKUP(A129,'Recon Sheet'!A:A,'Recon Sheet'!P:P,"0",0)</f>
        <v>0</v>
      </c>
    </row>
    <row r="130" spans="1:9">
      <c r="A130">
        <f>'Recon Sheet'!A137</f>
        <v>0</v>
      </c>
      <c r="B130" t="str">
        <f>_xlfn.XLOOKUP(A130,'Tab A - TN_GR06_Pivot'!A:A,'Tab A - TN_GR06_Pivot'!B:B,"",0)</f>
        <v/>
      </c>
      <c r="C130" s="42" t="str">
        <f>_xlfn.XLOOKUP(B130,lookup!G:G,lookup!H:H,"",0)</f>
        <v/>
      </c>
      <c r="D130" t="str">
        <f>_xlfn.XLOOKUP(B130,lookup!G:G,lookup!I:I,"",0)</f>
        <v/>
      </c>
      <c r="E130" s="1" t="str">
        <f>_xlfn.XLOOKUP(A130,TN_GR06_Data!K:K,TN_GR06_Data!I:I,"",0)</f>
        <v/>
      </c>
      <c r="F130" s="1" t="str">
        <f>_xlfn.XLOOKUP(A130,TN_GR06_Data!K:K,TN_GR06_Data!J:J,"",0)</f>
        <v/>
      </c>
      <c r="G130" t="str">
        <f>_xlfn.XLOOKUP(A130,'Tab A - TN_GR06_Pivot'!A:A,'Tab A - TN_GR06_Pivot'!C:C,"",0)</f>
        <v/>
      </c>
      <c r="H130" t="str">
        <f>_xlfn.XLOOKUP(A130,'Tab A - TN_GR06_Pivot'!A:A,'Tab A - TN_GR06_Pivot'!D:D,"",0)</f>
        <v/>
      </c>
      <c r="I130" s="25" t="str">
        <f>_xlfn.XLOOKUP(A130,'Recon Sheet'!A:A,'Recon Sheet'!P:P,"0",0)</f>
        <v>0</v>
      </c>
    </row>
    <row r="131" spans="1:9">
      <c r="A131">
        <f>'Recon Sheet'!A138</f>
        <v>0</v>
      </c>
      <c r="B131" t="str">
        <f>_xlfn.XLOOKUP(A131,'Tab A - TN_GR06_Pivot'!A:A,'Tab A - TN_GR06_Pivot'!B:B,"",0)</f>
        <v/>
      </c>
      <c r="C131" s="42" t="str">
        <f>_xlfn.XLOOKUP(B131,lookup!G:G,lookup!H:H,"",0)</f>
        <v/>
      </c>
      <c r="D131" t="str">
        <f>_xlfn.XLOOKUP(B131,lookup!G:G,lookup!I:I,"",0)</f>
        <v/>
      </c>
      <c r="E131" s="1" t="str">
        <f>_xlfn.XLOOKUP(A131,TN_GR06_Data!K:K,TN_GR06_Data!I:I,"",0)</f>
        <v/>
      </c>
      <c r="F131" s="1" t="str">
        <f>_xlfn.XLOOKUP(A131,TN_GR06_Data!K:K,TN_GR06_Data!J:J,"",0)</f>
        <v/>
      </c>
      <c r="G131" t="str">
        <f>_xlfn.XLOOKUP(A131,'Tab A - TN_GR06_Pivot'!A:A,'Tab A - TN_GR06_Pivot'!C:C,"",0)</f>
        <v/>
      </c>
      <c r="H131" t="str">
        <f>_xlfn.XLOOKUP(A131,'Tab A - TN_GR06_Pivot'!A:A,'Tab A - TN_GR06_Pivot'!D:D,"",0)</f>
        <v/>
      </c>
      <c r="I131" s="25" t="str">
        <f>_xlfn.XLOOKUP(A131,'Recon Sheet'!A:A,'Recon Sheet'!P:P,"0",0)</f>
        <v>0</v>
      </c>
    </row>
    <row r="132" spans="1:9">
      <c r="A132">
        <f>'Recon Sheet'!A139</f>
        <v>0</v>
      </c>
      <c r="B132" t="str">
        <f>_xlfn.XLOOKUP(A132,'Tab A - TN_GR06_Pivot'!A:A,'Tab A - TN_GR06_Pivot'!B:B,"",0)</f>
        <v/>
      </c>
      <c r="C132" s="42" t="str">
        <f>_xlfn.XLOOKUP(B132,lookup!G:G,lookup!H:H,"",0)</f>
        <v/>
      </c>
      <c r="D132" t="str">
        <f>_xlfn.XLOOKUP(B132,lookup!G:G,lookup!I:I,"",0)</f>
        <v/>
      </c>
      <c r="E132" s="1" t="str">
        <f>_xlfn.XLOOKUP(A132,TN_GR06_Data!K:K,TN_GR06_Data!I:I,"",0)</f>
        <v/>
      </c>
      <c r="F132" s="1" t="str">
        <f>_xlfn.XLOOKUP(A132,TN_GR06_Data!K:K,TN_GR06_Data!J:J,"",0)</f>
        <v/>
      </c>
      <c r="G132" t="str">
        <f>_xlfn.XLOOKUP(A132,'Tab A - TN_GR06_Pivot'!A:A,'Tab A - TN_GR06_Pivot'!C:C,"",0)</f>
        <v/>
      </c>
      <c r="H132" t="str">
        <f>_xlfn.XLOOKUP(A132,'Tab A - TN_GR06_Pivot'!A:A,'Tab A - TN_GR06_Pivot'!D:D,"",0)</f>
        <v/>
      </c>
      <c r="I132" s="25" t="str">
        <f>_xlfn.XLOOKUP(A132,'Recon Sheet'!A:A,'Recon Sheet'!P:P,"0",0)</f>
        <v>0</v>
      </c>
    </row>
    <row r="133" spans="1:9">
      <c r="A133">
        <f>'Recon Sheet'!A140</f>
        <v>0</v>
      </c>
      <c r="B133" t="str">
        <f>_xlfn.XLOOKUP(A133,'Tab A - TN_GR06_Pivot'!A:A,'Tab A - TN_GR06_Pivot'!B:B,"",0)</f>
        <v/>
      </c>
      <c r="C133" s="42" t="str">
        <f>_xlfn.XLOOKUP(B133,lookup!G:G,lookup!H:H,"",0)</f>
        <v/>
      </c>
      <c r="D133" t="str">
        <f>_xlfn.XLOOKUP(B133,lookup!G:G,lookup!I:I,"",0)</f>
        <v/>
      </c>
      <c r="E133" s="1" t="str">
        <f>_xlfn.XLOOKUP(A133,TN_GR06_Data!K:K,TN_GR06_Data!I:I,"",0)</f>
        <v/>
      </c>
      <c r="F133" s="1" t="str">
        <f>_xlfn.XLOOKUP(A133,TN_GR06_Data!K:K,TN_GR06_Data!J:J,"",0)</f>
        <v/>
      </c>
      <c r="G133" t="str">
        <f>_xlfn.XLOOKUP(A133,'Tab A - TN_GR06_Pivot'!A:A,'Tab A - TN_GR06_Pivot'!C:C,"",0)</f>
        <v/>
      </c>
      <c r="H133" t="str">
        <f>_xlfn.XLOOKUP(A133,'Tab A - TN_GR06_Pivot'!A:A,'Tab A - TN_GR06_Pivot'!D:D,"",0)</f>
        <v/>
      </c>
      <c r="I133" s="25" t="str">
        <f>_xlfn.XLOOKUP(A133,'Recon Sheet'!A:A,'Recon Sheet'!P:P,"0",0)</f>
        <v>0</v>
      </c>
    </row>
    <row r="134" spans="1:9">
      <c r="A134">
        <f>'Recon Sheet'!A141</f>
        <v>0</v>
      </c>
      <c r="B134" t="str">
        <f>_xlfn.XLOOKUP(A134,'Tab A - TN_GR06_Pivot'!A:A,'Tab A - TN_GR06_Pivot'!B:B,"",0)</f>
        <v/>
      </c>
      <c r="C134" s="42" t="str">
        <f>_xlfn.XLOOKUP(B134,lookup!G:G,lookup!H:H,"",0)</f>
        <v/>
      </c>
      <c r="D134" t="str">
        <f>_xlfn.XLOOKUP(B134,lookup!G:G,lookup!I:I,"",0)</f>
        <v/>
      </c>
      <c r="E134" s="1" t="str">
        <f>_xlfn.XLOOKUP(A134,TN_GR06_Data!K:K,TN_GR06_Data!I:I,"",0)</f>
        <v/>
      </c>
      <c r="F134" s="1" t="str">
        <f>_xlfn.XLOOKUP(A134,TN_GR06_Data!K:K,TN_GR06_Data!J:J,"",0)</f>
        <v/>
      </c>
      <c r="G134" t="str">
        <f>_xlfn.XLOOKUP(A134,'Tab A - TN_GR06_Pivot'!A:A,'Tab A - TN_GR06_Pivot'!C:C,"",0)</f>
        <v/>
      </c>
      <c r="H134" t="str">
        <f>_xlfn.XLOOKUP(A134,'Tab A - TN_GR06_Pivot'!A:A,'Tab A - TN_GR06_Pivot'!D:D,"",0)</f>
        <v/>
      </c>
      <c r="I134" s="25" t="str">
        <f>_xlfn.XLOOKUP(A134,'Recon Sheet'!A:A,'Recon Sheet'!P:P,"0",0)</f>
        <v>0</v>
      </c>
    </row>
    <row r="135" spans="1:9">
      <c r="A135">
        <f>'Recon Sheet'!A142</f>
        <v>0</v>
      </c>
      <c r="B135" t="str">
        <f>_xlfn.XLOOKUP(A135,'Tab A - TN_GR06_Pivot'!A:A,'Tab A - TN_GR06_Pivot'!B:B,"",0)</f>
        <v/>
      </c>
      <c r="C135" s="42" t="str">
        <f>_xlfn.XLOOKUP(B135,lookup!G:G,lookup!H:H,"",0)</f>
        <v/>
      </c>
      <c r="D135" t="str">
        <f>_xlfn.XLOOKUP(B135,lookup!G:G,lookup!I:I,"",0)</f>
        <v/>
      </c>
      <c r="E135" s="1" t="str">
        <f>_xlfn.XLOOKUP(A135,TN_GR06_Data!K:K,TN_GR06_Data!I:I,"",0)</f>
        <v/>
      </c>
      <c r="F135" s="1" t="str">
        <f>_xlfn.XLOOKUP(A135,TN_GR06_Data!K:K,TN_GR06_Data!J:J,"",0)</f>
        <v/>
      </c>
      <c r="G135" t="str">
        <f>_xlfn.XLOOKUP(A135,'Tab A - TN_GR06_Pivot'!A:A,'Tab A - TN_GR06_Pivot'!C:C,"",0)</f>
        <v/>
      </c>
      <c r="H135" t="str">
        <f>_xlfn.XLOOKUP(A135,'Tab A - TN_GR06_Pivot'!A:A,'Tab A - TN_GR06_Pivot'!D:D,"",0)</f>
        <v/>
      </c>
      <c r="I135" s="25" t="str">
        <f>_xlfn.XLOOKUP(A135,'Recon Sheet'!A:A,'Recon Sheet'!P:P,"0",0)</f>
        <v>0</v>
      </c>
    </row>
    <row r="136" spans="1:9">
      <c r="A136">
        <f>'Recon Sheet'!A143</f>
        <v>0</v>
      </c>
      <c r="B136" t="str">
        <f>_xlfn.XLOOKUP(A136,'Tab A - TN_GR06_Pivot'!A:A,'Tab A - TN_GR06_Pivot'!B:B,"",0)</f>
        <v/>
      </c>
      <c r="C136" s="42" t="str">
        <f>_xlfn.XLOOKUP(B136,lookup!G:G,lookup!H:H,"",0)</f>
        <v/>
      </c>
      <c r="D136" t="str">
        <f>_xlfn.XLOOKUP(B136,lookup!G:G,lookup!I:I,"",0)</f>
        <v/>
      </c>
      <c r="E136" s="1" t="str">
        <f>_xlfn.XLOOKUP(A136,TN_GR06_Data!K:K,TN_GR06_Data!I:I,"",0)</f>
        <v/>
      </c>
      <c r="F136" s="1" t="str">
        <f>_xlfn.XLOOKUP(A136,TN_GR06_Data!K:K,TN_GR06_Data!J:J,"",0)</f>
        <v/>
      </c>
      <c r="G136" t="str">
        <f>_xlfn.XLOOKUP(A136,'Tab A - TN_GR06_Pivot'!A:A,'Tab A - TN_GR06_Pivot'!C:C,"",0)</f>
        <v/>
      </c>
      <c r="H136" t="str">
        <f>_xlfn.XLOOKUP(A136,'Tab A - TN_GR06_Pivot'!A:A,'Tab A - TN_GR06_Pivot'!D:D,"",0)</f>
        <v/>
      </c>
      <c r="I136" s="25" t="str">
        <f>_xlfn.XLOOKUP(A136,'Recon Sheet'!A:A,'Recon Sheet'!P:P,"0",0)</f>
        <v>0</v>
      </c>
    </row>
    <row r="137" spans="1:9">
      <c r="A137">
        <f>'Recon Sheet'!A144</f>
        <v>0</v>
      </c>
      <c r="B137" t="str">
        <f>_xlfn.XLOOKUP(A137,'Tab A - TN_GR06_Pivot'!A:A,'Tab A - TN_GR06_Pivot'!B:B,"",0)</f>
        <v/>
      </c>
      <c r="C137" s="42" t="str">
        <f>_xlfn.XLOOKUP(B137,lookup!G:G,lookup!H:H,"",0)</f>
        <v/>
      </c>
      <c r="D137" t="str">
        <f>_xlfn.XLOOKUP(B137,lookup!G:G,lookup!I:I,"",0)</f>
        <v/>
      </c>
      <c r="E137" s="1" t="str">
        <f>_xlfn.XLOOKUP(A137,TN_GR06_Data!K:K,TN_GR06_Data!I:I,"",0)</f>
        <v/>
      </c>
      <c r="F137" s="1" t="str">
        <f>_xlfn.XLOOKUP(A137,TN_GR06_Data!K:K,TN_GR06_Data!J:J,"",0)</f>
        <v/>
      </c>
      <c r="G137" t="str">
        <f>_xlfn.XLOOKUP(A137,'Tab A - TN_GR06_Pivot'!A:A,'Tab A - TN_GR06_Pivot'!C:C,"",0)</f>
        <v/>
      </c>
      <c r="H137" t="str">
        <f>_xlfn.XLOOKUP(A137,'Tab A - TN_GR06_Pivot'!A:A,'Tab A - TN_GR06_Pivot'!D:D,"",0)</f>
        <v/>
      </c>
      <c r="I137" s="25" t="str">
        <f>_xlfn.XLOOKUP(A137,'Recon Sheet'!A:A,'Recon Sheet'!P:P,"0",0)</f>
        <v>0</v>
      </c>
    </row>
    <row r="138" spans="1:9">
      <c r="A138">
        <f>'Recon Sheet'!A145</f>
        <v>0</v>
      </c>
      <c r="B138" t="str">
        <f>_xlfn.XLOOKUP(A138,'Tab A - TN_GR06_Pivot'!A:A,'Tab A - TN_GR06_Pivot'!B:B,"",0)</f>
        <v/>
      </c>
      <c r="C138" s="42" t="str">
        <f>_xlfn.XLOOKUP(B138,lookup!G:G,lookup!H:H,"",0)</f>
        <v/>
      </c>
      <c r="D138" t="str">
        <f>_xlfn.XLOOKUP(B138,lookup!G:G,lookup!I:I,"",0)</f>
        <v/>
      </c>
      <c r="E138" s="1" t="str">
        <f>_xlfn.XLOOKUP(A138,TN_GR06_Data!K:K,TN_GR06_Data!I:I,"",0)</f>
        <v/>
      </c>
      <c r="F138" s="1" t="str">
        <f>_xlfn.XLOOKUP(A138,TN_GR06_Data!K:K,TN_GR06_Data!J:J,"",0)</f>
        <v/>
      </c>
      <c r="G138" t="str">
        <f>_xlfn.XLOOKUP(A138,'Tab A - TN_GR06_Pivot'!A:A,'Tab A - TN_GR06_Pivot'!C:C,"",0)</f>
        <v/>
      </c>
      <c r="H138" t="str">
        <f>_xlfn.XLOOKUP(A138,'Tab A - TN_GR06_Pivot'!A:A,'Tab A - TN_GR06_Pivot'!D:D,"",0)</f>
        <v/>
      </c>
      <c r="I138" s="25" t="str">
        <f>_xlfn.XLOOKUP(A138,'Recon Sheet'!A:A,'Recon Sheet'!P:P,"0",0)</f>
        <v>0</v>
      </c>
    </row>
    <row r="139" spans="1:9">
      <c r="A139">
        <f>'Recon Sheet'!A146</f>
        <v>0</v>
      </c>
      <c r="B139" t="str">
        <f>_xlfn.XLOOKUP(A139,'Tab A - TN_GR06_Pivot'!A:A,'Tab A - TN_GR06_Pivot'!B:B,"",0)</f>
        <v/>
      </c>
      <c r="C139" s="42" t="str">
        <f>_xlfn.XLOOKUP(B139,lookup!G:G,lookup!H:H,"",0)</f>
        <v/>
      </c>
      <c r="D139" t="str">
        <f>_xlfn.XLOOKUP(B139,lookup!G:G,lookup!I:I,"",0)</f>
        <v/>
      </c>
      <c r="E139" s="1" t="str">
        <f>_xlfn.XLOOKUP(A139,TN_GR06_Data!K:K,TN_GR06_Data!I:I,"",0)</f>
        <v/>
      </c>
      <c r="F139" s="1" t="str">
        <f>_xlfn.XLOOKUP(A139,TN_GR06_Data!K:K,TN_GR06_Data!J:J,"",0)</f>
        <v/>
      </c>
      <c r="G139" t="str">
        <f>_xlfn.XLOOKUP(A139,'Tab A - TN_GR06_Pivot'!A:A,'Tab A - TN_GR06_Pivot'!C:C,"",0)</f>
        <v/>
      </c>
      <c r="H139" t="str">
        <f>_xlfn.XLOOKUP(A139,'Tab A - TN_GR06_Pivot'!A:A,'Tab A - TN_GR06_Pivot'!D:D,"",0)</f>
        <v/>
      </c>
      <c r="I139" s="25" t="str">
        <f>_xlfn.XLOOKUP(A139,'Recon Sheet'!A:A,'Recon Sheet'!P:P,"0",0)</f>
        <v>0</v>
      </c>
    </row>
    <row r="140" spans="1:9">
      <c r="A140">
        <f>'Recon Sheet'!A147</f>
        <v>0</v>
      </c>
      <c r="B140" t="str">
        <f>_xlfn.XLOOKUP(A140,'Tab A - TN_GR06_Pivot'!A:A,'Tab A - TN_GR06_Pivot'!B:B,"",0)</f>
        <v/>
      </c>
      <c r="C140" s="42" t="str">
        <f>_xlfn.XLOOKUP(B140,lookup!G:G,lookup!H:H,"",0)</f>
        <v/>
      </c>
      <c r="D140" t="str">
        <f>_xlfn.XLOOKUP(B140,lookup!G:G,lookup!I:I,"",0)</f>
        <v/>
      </c>
      <c r="E140" s="1" t="str">
        <f>_xlfn.XLOOKUP(A140,TN_GR06_Data!K:K,TN_GR06_Data!I:I,"",0)</f>
        <v/>
      </c>
      <c r="F140" s="1" t="str">
        <f>_xlfn.XLOOKUP(A140,TN_GR06_Data!K:K,TN_GR06_Data!J:J,"",0)</f>
        <v/>
      </c>
      <c r="G140" t="str">
        <f>_xlfn.XLOOKUP(A140,'Tab A - TN_GR06_Pivot'!A:A,'Tab A - TN_GR06_Pivot'!C:C,"",0)</f>
        <v/>
      </c>
      <c r="H140" t="str">
        <f>_xlfn.XLOOKUP(A140,'Tab A - TN_GR06_Pivot'!A:A,'Tab A - TN_GR06_Pivot'!D:D,"",0)</f>
        <v/>
      </c>
      <c r="I140" s="25" t="str">
        <f>_xlfn.XLOOKUP(A140,'Recon Sheet'!A:A,'Recon Sheet'!P:P,"0",0)</f>
        <v>0</v>
      </c>
    </row>
    <row r="141" spans="1:9">
      <c r="A141">
        <f>'Recon Sheet'!A148</f>
        <v>0</v>
      </c>
      <c r="B141" t="str">
        <f>_xlfn.XLOOKUP(A141,'Tab A - TN_GR06_Pivot'!A:A,'Tab A - TN_GR06_Pivot'!B:B,"",0)</f>
        <v/>
      </c>
      <c r="C141" s="42" t="str">
        <f>_xlfn.XLOOKUP(B141,lookup!G:G,lookup!H:H,"",0)</f>
        <v/>
      </c>
      <c r="D141" t="str">
        <f>_xlfn.XLOOKUP(B141,lookup!G:G,lookup!I:I,"",0)</f>
        <v/>
      </c>
      <c r="E141" s="1" t="str">
        <f>_xlfn.XLOOKUP(A141,TN_GR06_Data!K:K,TN_GR06_Data!I:I,"",0)</f>
        <v/>
      </c>
      <c r="F141" s="1" t="str">
        <f>_xlfn.XLOOKUP(A141,TN_GR06_Data!K:K,TN_GR06_Data!J:J,"",0)</f>
        <v/>
      </c>
      <c r="G141" t="str">
        <f>_xlfn.XLOOKUP(A141,'Tab A - TN_GR06_Pivot'!A:A,'Tab A - TN_GR06_Pivot'!C:C,"",0)</f>
        <v/>
      </c>
      <c r="H141" t="str">
        <f>_xlfn.XLOOKUP(A141,'Tab A - TN_GR06_Pivot'!A:A,'Tab A - TN_GR06_Pivot'!D:D,"",0)</f>
        <v/>
      </c>
      <c r="I141" s="25" t="str">
        <f>_xlfn.XLOOKUP(A141,'Recon Sheet'!A:A,'Recon Sheet'!P:P,"0",0)</f>
        <v>0</v>
      </c>
    </row>
    <row r="142" spans="1:9">
      <c r="A142">
        <f>'Recon Sheet'!A149</f>
        <v>0</v>
      </c>
      <c r="B142" t="str">
        <f>_xlfn.XLOOKUP(A142,'Tab A - TN_GR06_Pivot'!A:A,'Tab A - TN_GR06_Pivot'!B:B,"",0)</f>
        <v/>
      </c>
      <c r="C142" s="42" t="str">
        <f>_xlfn.XLOOKUP(B142,lookup!G:G,lookup!H:H,"",0)</f>
        <v/>
      </c>
      <c r="D142" t="str">
        <f>_xlfn.XLOOKUP(B142,lookup!G:G,lookup!I:I,"",0)</f>
        <v/>
      </c>
      <c r="E142" s="1" t="str">
        <f>_xlfn.XLOOKUP(A142,TN_GR06_Data!K:K,TN_GR06_Data!I:I,"",0)</f>
        <v/>
      </c>
      <c r="F142" s="1" t="str">
        <f>_xlfn.XLOOKUP(A142,TN_GR06_Data!K:K,TN_GR06_Data!J:J,"",0)</f>
        <v/>
      </c>
      <c r="G142" t="str">
        <f>_xlfn.XLOOKUP(A142,'Tab A - TN_GR06_Pivot'!A:A,'Tab A - TN_GR06_Pivot'!C:C,"",0)</f>
        <v/>
      </c>
      <c r="H142" t="str">
        <f>_xlfn.XLOOKUP(A142,'Tab A - TN_GR06_Pivot'!A:A,'Tab A - TN_GR06_Pivot'!D:D,"",0)</f>
        <v/>
      </c>
      <c r="I142" s="25" t="str">
        <f>_xlfn.XLOOKUP(A142,'Recon Sheet'!A:A,'Recon Sheet'!P:P,"0",0)</f>
        <v>0</v>
      </c>
    </row>
    <row r="143" spans="1:9">
      <c r="A143">
        <f>'Recon Sheet'!A150</f>
        <v>0</v>
      </c>
      <c r="B143" t="str">
        <f>_xlfn.XLOOKUP(A143,'Tab A - TN_GR06_Pivot'!A:A,'Tab A - TN_GR06_Pivot'!B:B,"",0)</f>
        <v/>
      </c>
      <c r="C143" s="42" t="str">
        <f>_xlfn.XLOOKUP(B143,lookup!G:G,lookup!H:H,"",0)</f>
        <v/>
      </c>
      <c r="D143" t="str">
        <f>_xlfn.XLOOKUP(B143,lookup!G:G,lookup!I:I,"",0)</f>
        <v/>
      </c>
      <c r="E143" s="1" t="str">
        <f>_xlfn.XLOOKUP(A143,TN_GR06_Data!K:K,TN_GR06_Data!I:I,"",0)</f>
        <v/>
      </c>
      <c r="F143" s="1" t="str">
        <f>_xlfn.XLOOKUP(A143,TN_GR06_Data!K:K,TN_GR06_Data!J:J,"",0)</f>
        <v/>
      </c>
      <c r="G143" t="str">
        <f>_xlfn.XLOOKUP(A143,'Tab A - TN_GR06_Pivot'!A:A,'Tab A - TN_GR06_Pivot'!C:C,"",0)</f>
        <v/>
      </c>
      <c r="H143" t="str">
        <f>_xlfn.XLOOKUP(A143,'Tab A - TN_GR06_Pivot'!A:A,'Tab A - TN_GR06_Pivot'!D:D,"",0)</f>
        <v/>
      </c>
      <c r="I143" s="25" t="str">
        <f>_xlfn.XLOOKUP(A143,'Recon Sheet'!A:A,'Recon Sheet'!P:P,"0",0)</f>
        <v>0</v>
      </c>
    </row>
    <row r="144" spans="1:9">
      <c r="A144">
        <f>'Recon Sheet'!A151</f>
        <v>0</v>
      </c>
      <c r="B144" t="str">
        <f>_xlfn.XLOOKUP(A144,'Tab A - TN_GR06_Pivot'!A:A,'Tab A - TN_GR06_Pivot'!B:B,"",0)</f>
        <v/>
      </c>
      <c r="C144" s="42" t="str">
        <f>_xlfn.XLOOKUP(B144,lookup!G:G,lookup!H:H,"",0)</f>
        <v/>
      </c>
      <c r="D144" t="str">
        <f>_xlfn.XLOOKUP(B144,lookup!G:G,lookup!I:I,"",0)</f>
        <v/>
      </c>
      <c r="E144" s="1" t="str">
        <f>_xlfn.XLOOKUP(A144,TN_GR06_Data!K:K,TN_GR06_Data!I:I,"",0)</f>
        <v/>
      </c>
      <c r="F144" s="1" t="str">
        <f>_xlfn.XLOOKUP(A144,TN_GR06_Data!K:K,TN_GR06_Data!J:J,"",0)</f>
        <v/>
      </c>
      <c r="G144" t="str">
        <f>_xlfn.XLOOKUP(A144,'Tab A - TN_GR06_Pivot'!A:A,'Tab A - TN_GR06_Pivot'!C:C,"",0)</f>
        <v/>
      </c>
      <c r="H144" t="str">
        <f>_xlfn.XLOOKUP(A144,'Tab A - TN_GR06_Pivot'!A:A,'Tab A - TN_GR06_Pivot'!D:D,"",0)</f>
        <v/>
      </c>
      <c r="I144" s="25" t="str">
        <f>_xlfn.XLOOKUP(A144,'Recon Sheet'!A:A,'Recon Sheet'!P:P,"0",0)</f>
        <v>0</v>
      </c>
    </row>
    <row r="145" spans="1:9">
      <c r="A145">
        <f>'Recon Sheet'!A152</f>
        <v>0</v>
      </c>
      <c r="B145" t="str">
        <f>_xlfn.XLOOKUP(A145,'Tab A - TN_GR06_Pivot'!A:A,'Tab A - TN_GR06_Pivot'!B:B,"",0)</f>
        <v/>
      </c>
      <c r="C145" s="42" t="str">
        <f>_xlfn.XLOOKUP(B145,lookup!G:G,lookup!H:H,"",0)</f>
        <v/>
      </c>
      <c r="D145" t="str">
        <f>_xlfn.XLOOKUP(B145,lookup!G:G,lookup!I:I,"",0)</f>
        <v/>
      </c>
      <c r="E145" s="1" t="str">
        <f>_xlfn.XLOOKUP(A145,TN_GR06_Data!K:K,TN_GR06_Data!I:I,"",0)</f>
        <v/>
      </c>
      <c r="F145" s="1" t="str">
        <f>_xlfn.XLOOKUP(A145,TN_GR06_Data!K:K,TN_GR06_Data!J:J,"",0)</f>
        <v/>
      </c>
      <c r="G145" t="str">
        <f>_xlfn.XLOOKUP(A145,'Tab A - TN_GR06_Pivot'!A:A,'Tab A - TN_GR06_Pivot'!C:C,"",0)</f>
        <v/>
      </c>
      <c r="H145" t="str">
        <f>_xlfn.XLOOKUP(A145,'Tab A - TN_GR06_Pivot'!A:A,'Tab A - TN_GR06_Pivot'!D:D,"",0)</f>
        <v/>
      </c>
      <c r="I145" s="25" t="str">
        <f>_xlfn.XLOOKUP(A145,'Recon Sheet'!A:A,'Recon Sheet'!P:P,"0",0)</f>
        <v>0</v>
      </c>
    </row>
    <row r="146" spans="1:9">
      <c r="A146">
        <f>'Recon Sheet'!A153</f>
        <v>0</v>
      </c>
      <c r="B146" t="str">
        <f>_xlfn.XLOOKUP(A146,'Tab A - TN_GR06_Pivot'!A:A,'Tab A - TN_GR06_Pivot'!B:B,"",0)</f>
        <v/>
      </c>
      <c r="C146" s="42" t="str">
        <f>_xlfn.XLOOKUP(B146,lookup!G:G,lookup!H:H,"",0)</f>
        <v/>
      </c>
      <c r="D146" t="str">
        <f>_xlfn.XLOOKUP(B146,lookup!G:G,lookup!I:I,"",0)</f>
        <v/>
      </c>
      <c r="E146" s="1" t="str">
        <f>_xlfn.XLOOKUP(A146,TN_GR06_Data!K:K,TN_GR06_Data!I:I,"",0)</f>
        <v/>
      </c>
      <c r="F146" s="1" t="str">
        <f>_xlfn.XLOOKUP(A146,TN_GR06_Data!K:K,TN_GR06_Data!J:J,"",0)</f>
        <v/>
      </c>
      <c r="G146" t="str">
        <f>_xlfn.XLOOKUP(A146,'Tab A - TN_GR06_Pivot'!A:A,'Tab A - TN_GR06_Pivot'!C:C,"",0)</f>
        <v/>
      </c>
      <c r="H146" t="str">
        <f>_xlfn.XLOOKUP(A146,'Tab A - TN_GR06_Pivot'!A:A,'Tab A - TN_GR06_Pivot'!D:D,"",0)</f>
        <v/>
      </c>
      <c r="I146" s="25" t="str">
        <f>_xlfn.XLOOKUP(A146,'Recon Sheet'!A:A,'Recon Sheet'!P:P,"0",0)</f>
        <v>0</v>
      </c>
    </row>
    <row r="147" spans="1:9">
      <c r="A147">
        <f>'Recon Sheet'!A154</f>
        <v>0</v>
      </c>
      <c r="B147" t="str">
        <f>_xlfn.XLOOKUP(A147,'Tab A - TN_GR06_Pivot'!A:A,'Tab A - TN_GR06_Pivot'!B:B,"",0)</f>
        <v/>
      </c>
      <c r="C147" s="42" t="str">
        <f>_xlfn.XLOOKUP(B147,lookup!G:G,lookup!H:H,"",0)</f>
        <v/>
      </c>
      <c r="D147" t="str">
        <f>_xlfn.XLOOKUP(B147,lookup!G:G,lookup!I:I,"",0)</f>
        <v/>
      </c>
      <c r="E147" s="1" t="str">
        <f>_xlfn.XLOOKUP(A147,TN_GR06_Data!K:K,TN_GR06_Data!I:I,"",0)</f>
        <v/>
      </c>
      <c r="F147" s="1" t="str">
        <f>_xlfn.XLOOKUP(A147,TN_GR06_Data!K:K,TN_GR06_Data!J:J,"",0)</f>
        <v/>
      </c>
      <c r="G147" t="str">
        <f>_xlfn.XLOOKUP(A147,'Tab A - TN_GR06_Pivot'!A:A,'Tab A - TN_GR06_Pivot'!C:C,"",0)</f>
        <v/>
      </c>
      <c r="H147" t="str">
        <f>_xlfn.XLOOKUP(A147,'Tab A - TN_GR06_Pivot'!A:A,'Tab A - TN_GR06_Pivot'!D:D,"",0)</f>
        <v/>
      </c>
      <c r="I147" s="25" t="str">
        <f>_xlfn.XLOOKUP(A147,'Recon Sheet'!A:A,'Recon Sheet'!P:P,"0",0)</f>
        <v>0</v>
      </c>
    </row>
    <row r="148" spans="1:9">
      <c r="A148">
        <f>'Recon Sheet'!A155</f>
        <v>0</v>
      </c>
      <c r="B148" t="str">
        <f>_xlfn.XLOOKUP(A148,'Tab A - TN_GR06_Pivot'!A:A,'Tab A - TN_GR06_Pivot'!B:B,"",0)</f>
        <v/>
      </c>
      <c r="C148" s="42" t="str">
        <f>_xlfn.XLOOKUP(B148,lookup!G:G,lookup!H:H,"",0)</f>
        <v/>
      </c>
      <c r="D148" t="str">
        <f>_xlfn.XLOOKUP(B148,lookup!G:G,lookup!I:I,"",0)</f>
        <v/>
      </c>
      <c r="E148" s="1" t="str">
        <f>_xlfn.XLOOKUP(A148,TN_GR06_Data!K:K,TN_GR06_Data!I:I,"",0)</f>
        <v/>
      </c>
      <c r="F148" s="1" t="str">
        <f>_xlfn.XLOOKUP(A148,TN_GR06_Data!K:K,TN_GR06_Data!J:J,"",0)</f>
        <v/>
      </c>
      <c r="G148" t="str">
        <f>_xlfn.XLOOKUP(A148,'Tab A - TN_GR06_Pivot'!A:A,'Tab A - TN_GR06_Pivot'!C:C,"",0)</f>
        <v/>
      </c>
      <c r="H148" t="str">
        <f>_xlfn.XLOOKUP(A148,'Tab A - TN_GR06_Pivot'!A:A,'Tab A - TN_GR06_Pivot'!D:D,"",0)</f>
        <v/>
      </c>
      <c r="I148" s="25" t="str">
        <f>_xlfn.XLOOKUP(A148,'Recon Sheet'!A:A,'Recon Sheet'!P:P,"0",0)</f>
        <v>0</v>
      </c>
    </row>
    <row r="149" spans="1:9">
      <c r="A149">
        <f>'Recon Sheet'!A156</f>
        <v>0</v>
      </c>
      <c r="B149" t="str">
        <f>_xlfn.XLOOKUP(A149,'Tab A - TN_GR06_Pivot'!A:A,'Tab A - TN_GR06_Pivot'!B:B,"",0)</f>
        <v/>
      </c>
      <c r="C149" s="42" t="str">
        <f>_xlfn.XLOOKUP(B149,lookup!G:G,lookup!H:H,"",0)</f>
        <v/>
      </c>
      <c r="D149" t="str">
        <f>_xlfn.XLOOKUP(B149,lookup!G:G,lookup!I:I,"",0)</f>
        <v/>
      </c>
      <c r="E149" s="1" t="str">
        <f>_xlfn.XLOOKUP(A149,TN_GR06_Data!K:K,TN_GR06_Data!I:I,"",0)</f>
        <v/>
      </c>
      <c r="F149" s="1" t="str">
        <f>_xlfn.XLOOKUP(A149,TN_GR06_Data!K:K,TN_GR06_Data!J:J,"",0)</f>
        <v/>
      </c>
      <c r="G149" t="str">
        <f>_xlfn.XLOOKUP(A149,'Tab A - TN_GR06_Pivot'!A:A,'Tab A - TN_GR06_Pivot'!C:C,"",0)</f>
        <v/>
      </c>
      <c r="H149" t="str">
        <f>_xlfn.XLOOKUP(A149,'Tab A - TN_GR06_Pivot'!A:A,'Tab A - TN_GR06_Pivot'!D:D,"",0)</f>
        <v/>
      </c>
      <c r="I149" s="25" t="str">
        <f>_xlfn.XLOOKUP(A149,'Recon Sheet'!A:A,'Recon Sheet'!P:P,"0",0)</f>
        <v>0</v>
      </c>
    </row>
    <row r="150" spans="1:9">
      <c r="A150">
        <f>'Recon Sheet'!A157</f>
        <v>0</v>
      </c>
      <c r="B150" t="str">
        <f>_xlfn.XLOOKUP(A150,'Tab A - TN_GR06_Pivot'!A:A,'Tab A - TN_GR06_Pivot'!B:B,"",0)</f>
        <v/>
      </c>
      <c r="C150" s="42" t="str">
        <f>_xlfn.XLOOKUP(B150,lookup!G:G,lookup!H:H,"",0)</f>
        <v/>
      </c>
      <c r="D150" t="str">
        <f>_xlfn.XLOOKUP(B150,lookup!G:G,lookup!I:I,"",0)</f>
        <v/>
      </c>
      <c r="E150" s="1" t="str">
        <f>_xlfn.XLOOKUP(A150,TN_GR06_Data!K:K,TN_GR06_Data!I:I,"",0)</f>
        <v/>
      </c>
      <c r="F150" s="1" t="str">
        <f>_xlfn.XLOOKUP(A150,TN_GR06_Data!K:K,TN_GR06_Data!J:J,"",0)</f>
        <v/>
      </c>
      <c r="G150" t="str">
        <f>_xlfn.XLOOKUP(A150,'Tab A - TN_GR06_Pivot'!A:A,'Tab A - TN_GR06_Pivot'!C:C,"",0)</f>
        <v/>
      </c>
      <c r="H150" t="str">
        <f>_xlfn.XLOOKUP(A150,'Tab A - TN_GR06_Pivot'!A:A,'Tab A - TN_GR06_Pivot'!D:D,"",0)</f>
        <v/>
      </c>
      <c r="I150" s="25" t="str">
        <f>_xlfn.XLOOKUP(A150,'Recon Sheet'!A:A,'Recon Sheet'!P:P,"0",0)</f>
        <v>0</v>
      </c>
    </row>
    <row r="151" spans="1:9">
      <c r="A151">
        <f>'Recon Sheet'!A158</f>
        <v>0</v>
      </c>
      <c r="B151" t="str">
        <f>_xlfn.XLOOKUP(A151,'Tab A - TN_GR06_Pivot'!A:A,'Tab A - TN_GR06_Pivot'!B:B,"",0)</f>
        <v/>
      </c>
      <c r="C151" s="42" t="str">
        <f>_xlfn.XLOOKUP(B151,lookup!G:G,lookup!H:H,"",0)</f>
        <v/>
      </c>
      <c r="D151" t="str">
        <f>_xlfn.XLOOKUP(B151,lookup!G:G,lookup!I:I,"",0)</f>
        <v/>
      </c>
      <c r="E151" s="1" t="str">
        <f>_xlfn.XLOOKUP(A151,TN_GR06_Data!K:K,TN_GR06_Data!I:I,"",0)</f>
        <v/>
      </c>
      <c r="F151" s="1" t="str">
        <f>_xlfn.XLOOKUP(A151,TN_GR06_Data!K:K,TN_GR06_Data!J:J,"",0)</f>
        <v/>
      </c>
      <c r="G151" t="str">
        <f>_xlfn.XLOOKUP(A151,'Tab A - TN_GR06_Pivot'!A:A,'Tab A - TN_GR06_Pivot'!C:C,"",0)</f>
        <v/>
      </c>
      <c r="H151" t="str">
        <f>_xlfn.XLOOKUP(A151,'Tab A - TN_GR06_Pivot'!A:A,'Tab A - TN_GR06_Pivot'!D:D,"",0)</f>
        <v/>
      </c>
      <c r="I151" s="25" t="str">
        <f>_xlfn.XLOOKUP(A151,'Recon Sheet'!A:A,'Recon Sheet'!P:P,"0",0)</f>
        <v>0</v>
      </c>
    </row>
    <row r="152" spans="1:9">
      <c r="A152">
        <f>'Recon Sheet'!A159</f>
        <v>0</v>
      </c>
      <c r="B152" t="str">
        <f>_xlfn.XLOOKUP(A152,'Tab A - TN_GR06_Pivot'!A:A,'Tab A - TN_GR06_Pivot'!B:B,"",0)</f>
        <v/>
      </c>
      <c r="C152" s="42" t="str">
        <f>_xlfn.XLOOKUP(B152,lookup!G:G,lookup!H:H,"",0)</f>
        <v/>
      </c>
      <c r="D152" t="str">
        <f>_xlfn.XLOOKUP(B152,lookup!G:G,lookup!I:I,"",0)</f>
        <v/>
      </c>
      <c r="E152" s="1" t="str">
        <f>_xlfn.XLOOKUP(A152,TN_GR06_Data!K:K,TN_GR06_Data!I:I,"",0)</f>
        <v/>
      </c>
      <c r="F152" s="1" t="str">
        <f>_xlfn.XLOOKUP(A152,TN_GR06_Data!K:K,TN_GR06_Data!J:J,"",0)</f>
        <v/>
      </c>
      <c r="G152" t="str">
        <f>_xlfn.XLOOKUP(A152,'Tab A - TN_GR06_Pivot'!A:A,'Tab A - TN_GR06_Pivot'!C:C,"",0)</f>
        <v/>
      </c>
      <c r="H152" t="str">
        <f>_xlfn.XLOOKUP(A152,'Tab A - TN_GR06_Pivot'!A:A,'Tab A - TN_GR06_Pivot'!D:D,"",0)</f>
        <v/>
      </c>
      <c r="I152" s="25" t="str">
        <f>_xlfn.XLOOKUP(A152,'Recon Sheet'!A:A,'Recon Sheet'!P:P,"0",0)</f>
        <v>0</v>
      </c>
    </row>
    <row r="153" spans="1:9">
      <c r="A153">
        <f>'Recon Sheet'!A160</f>
        <v>0</v>
      </c>
      <c r="B153" t="str">
        <f>_xlfn.XLOOKUP(A153,'Tab A - TN_GR06_Pivot'!A:A,'Tab A - TN_GR06_Pivot'!B:B,"",0)</f>
        <v/>
      </c>
      <c r="C153" s="42" t="str">
        <f>_xlfn.XLOOKUP(B153,lookup!G:G,lookup!H:H,"",0)</f>
        <v/>
      </c>
      <c r="D153" t="str">
        <f>_xlfn.XLOOKUP(B153,lookup!G:G,lookup!I:I,"",0)</f>
        <v/>
      </c>
      <c r="E153" s="1" t="str">
        <f>_xlfn.XLOOKUP(A153,TN_GR06_Data!K:K,TN_GR06_Data!I:I,"",0)</f>
        <v/>
      </c>
      <c r="F153" s="1" t="str">
        <f>_xlfn.XLOOKUP(A153,TN_GR06_Data!K:K,TN_GR06_Data!J:J,"",0)</f>
        <v/>
      </c>
      <c r="G153" t="str">
        <f>_xlfn.XLOOKUP(A153,'Tab A - TN_GR06_Pivot'!A:A,'Tab A - TN_GR06_Pivot'!C:C,"",0)</f>
        <v/>
      </c>
      <c r="H153" t="str">
        <f>_xlfn.XLOOKUP(A153,'Tab A - TN_GR06_Pivot'!A:A,'Tab A - TN_GR06_Pivot'!D:D,"",0)</f>
        <v/>
      </c>
      <c r="I153" s="25" t="str">
        <f>_xlfn.XLOOKUP(A153,'Recon Sheet'!A:A,'Recon Sheet'!P:P,"0",0)</f>
        <v>0</v>
      </c>
    </row>
    <row r="154" spans="1:9">
      <c r="A154">
        <f>'Recon Sheet'!A161</f>
        <v>0</v>
      </c>
      <c r="B154" t="str">
        <f>_xlfn.XLOOKUP(A154,'Tab A - TN_GR06_Pivot'!A:A,'Tab A - TN_GR06_Pivot'!B:B,"",0)</f>
        <v/>
      </c>
      <c r="C154" s="42" t="str">
        <f>_xlfn.XLOOKUP(B154,lookup!G:G,lookup!H:H,"",0)</f>
        <v/>
      </c>
      <c r="D154" t="str">
        <f>_xlfn.XLOOKUP(B154,lookup!G:G,lookup!I:I,"",0)</f>
        <v/>
      </c>
      <c r="E154" s="1" t="str">
        <f>_xlfn.XLOOKUP(A154,TN_GR06_Data!K:K,TN_GR06_Data!I:I,"",0)</f>
        <v/>
      </c>
      <c r="F154" s="1" t="str">
        <f>_xlfn.XLOOKUP(A154,TN_GR06_Data!K:K,TN_GR06_Data!J:J,"",0)</f>
        <v/>
      </c>
      <c r="G154" t="str">
        <f>_xlfn.XLOOKUP(A154,'Tab A - TN_GR06_Pivot'!A:A,'Tab A - TN_GR06_Pivot'!C:C,"",0)</f>
        <v/>
      </c>
      <c r="H154" t="str">
        <f>_xlfn.XLOOKUP(A154,'Tab A - TN_GR06_Pivot'!A:A,'Tab A - TN_GR06_Pivot'!D:D,"",0)</f>
        <v/>
      </c>
      <c r="I154" s="25" t="str">
        <f>_xlfn.XLOOKUP(A154,'Recon Sheet'!A:A,'Recon Sheet'!P:P,"0",0)</f>
        <v>0</v>
      </c>
    </row>
    <row r="155" spans="1:9">
      <c r="A155">
        <f>'Recon Sheet'!A162</f>
        <v>0</v>
      </c>
      <c r="B155" t="str">
        <f>_xlfn.XLOOKUP(A155,'Tab A - TN_GR06_Pivot'!A:A,'Tab A - TN_GR06_Pivot'!B:B,"",0)</f>
        <v/>
      </c>
      <c r="C155" s="42" t="str">
        <f>_xlfn.XLOOKUP(B155,lookup!G:G,lookup!H:H,"",0)</f>
        <v/>
      </c>
      <c r="D155" t="str">
        <f>_xlfn.XLOOKUP(B155,lookup!G:G,lookup!I:I,"",0)</f>
        <v/>
      </c>
      <c r="E155" s="1" t="str">
        <f>_xlfn.XLOOKUP(A155,TN_GR06_Data!K:K,TN_GR06_Data!I:I,"",0)</f>
        <v/>
      </c>
      <c r="F155" s="1" t="str">
        <f>_xlfn.XLOOKUP(A155,TN_GR06_Data!K:K,TN_GR06_Data!J:J,"",0)</f>
        <v/>
      </c>
      <c r="G155" t="str">
        <f>_xlfn.XLOOKUP(A155,'Tab A - TN_GR06_Pivot'!A:A,'Tab A - TN_GR06_Pivot'!C:C,"",0)</f>
        <v/>
      </c>
      <c r="H155" t="str">
        <f>_xlfn.XLOOKUP(A155,'Tab A - TN_GR06_Pivot'!A:A,'Tab A - TN_GR06_Pivot'!D:D,"",0)</f>
        <v/>
      </c>
      <c r="I155" s="25" t="str">
        <f>_xlfn.XLOOKUP(A155,'Recon Sheet'!A:A,'Recon Sheet'!P:P,"0",0)</f>
        <v>0</v>
      </c>
    </row>
    <row r="156" spans="1:9">
      <c r="A156">
        <f>'Recon Sheet'!A163</f>
        <v>0</v>
      </c>
      <c r="B156" t="str">
        <f>_xlfn.XLOOKUP(A156,'Tab A - TN_GR06_Pivot'!A:A,'Tab A - TN_GR06_Pivot'!B:B,"",0)</f>
        <v/>
      </c>
      <c r="C156" s="42" t="str">
        <f>_xlfn.XLOOKUP(B156,lookup!G:G,lookup!H:H,"",0)</f>
        <v/>
      </c>
      <c r="D156" t="str">
        <f>_xlfn.XLOOKUP(B156,lookup!G:G,lookup!I:I,"",0)</f>
        <v/>
      </c>
      <c r="E156" s="1" t="str">
        <f>_xlfn.XLOOKUP(A156,TN_GR06_Data!K:K,TN_GR06_Data!I:I,"",0)</f>
        <v/>
      </c>
      <c r="F156" s="1" t="str">
        <f>_xlfn.XLOOKUP(A156,TN_GR06_Data!K:K,TN_GR06_Data!J:J,"",0)</f>
        <v/>
      </c>
      <c r="G156" t="str">
        <f>_xlfn.XLOOKUP(A156,'Tab A - TN_GR06_Pivot'!A:A,'Tab A - TN_GR06_Pivot'!C:C,"",0)</f>
        <v/>
      </c>
      <c r="H156" t="str">
        <f>_xlfn.XLOOKUP(A156,'Tab A - TN_GR06_Pivot'!A:A,'Tab A - TN_GR06_Pivot'!D:D,"",0)</f>
        <v/>
      </c>
      <c r="I156" s="25" t="str">
        <f>_xlfn.XLOOKUP(A156,'Recon Sheet'!A:A,'Recon Sheet'!P:P,"0",0)</f>
        <v>0</v>
      </c>
    </row>
    <row r="157" spans="1:9">
      <c r="A157">
        <f>'Recon Sheet'!A164</f>
        <v>0</v>
      </c>
      <c r="B157" t="str">
        <f>_xlfn.XLOOKUP(A157,'Tab A - TN_GR06_Pivot'!A:A,'Tab A - TN_GR06_Pivot'!B:B,"",0)</f>
        <v/>
      </c>
      <c r="C157" s="42" t="str">
        <f>_xlfn.XLOOKUP(B157,lookup!G:G,lookup!H:H,"",0)</f>
        <v/>
      </c>
      <c r="D157" t="str">
        <f>_xlfn.XLOOKUP(B157,lookup!G:G,lookup!I:I,"",0)</f>
        <v/>
      </c>
      <c r="E157" s="1" t="str">
        <f>_xlfn.XLOOKUP(A157,TN_GR06_Data!K:K,TN_GR06_Data!I:I,"",0)</f>
        <v/>
      </c>
      <c r="F157" s="1" t="str">
        <f>_xlfn.XLOOKUP(A157,TN_GR06_Data!K:K,TN_GR06_Data!J:J,"",0)</f>
        <v/>
      </c>
      <c r="G157" t="str">
        <f>_xlfn.XLOOKUP(A157,'Tab A - TN_GR06_Pivot'!A:A,'Tab A - TN_GR06_Pivot'!C:C,"",0)</f>
        <v/>
      </c>
      <c r="H157" t="str">
        <f>_xlfn.XLOOKUP(A157,'Tab A - TN_GR06_Pivot'!A:A,'Tab A - TN_GR06_Pivot'!D:D,"",0)</f>
        <v/>
      </c>
      <c r="I157" s="25" t="str">
        <f>_xlfn.XLOOKUP(A157,'Recon Sheet'!A:A,'Recon Sheet'!P:P,"0",0)</f>
        <v>0</v>
      </c>
    </row>
    <row r="158" spans="1:9">
      <c r="A158">
        <f>'Recon Sheet'!A165</f>
        <v>0</v>
      </c>
      <c r="B158" t="str">
        <f>_xlfn.XLOOKUP(A158,'Tab A - TN_GR06_Pivot'!A:A,'Tab A - TN_GR06_Pivot'!B:B,"",0)</f>
        <v/>
      </c>
      <c r="C158" s="42" t="str">
        <f>_xlfn.XLOOKUP(B158,lookup!G:G,lookup!H:H,"",0)</f>
        <v/>
      </c>
      <c r="D158" t="str">
        <f>_xlfn.XLOOKUP(B158,lookup!G:G,lookup!I:I,"",0)</f>
        <v/>
      </c>
      <c r="E158" s="1" t="str">
        <f>_xlfn.XLOOKUP(A158,TN_GR06_Data!K:K,TN_GR06_Data!I:I,"",0)</f>
        <v/>
      </c>
      <c r="F158" s="1" t="str">
        <f>_xlfn.XLOOKUP(A158,TN_GR06_Data!K:K,TN_GR06_Data!J:J,"",0)</f>
        <v/>
      </c>
      <c r="G158" t="str">
        <f>_xlfn.XLOOKUP(A158,'Tab A - TN_GR06_Pivot'!A:A,'Tab A - TN_GR06_Pivot'!C:C,"",0)</f>
        <v/>
      </c>
      <c r="H158" t="str">
        <f>_xlfn.XLOOKUP(A158,'Tab A - TN_GR06_Pivot'!A:A,'Tab A - TN_GR06_Pivot'!D:D,"",0)</f>
        <v/>
      </c>
      <c r="I158" s="25" t="str">
        <f>_xlfn.XLOOKUP(A158,'Recon Sheet'!A:A,'Recon Sheet'!P:P,"0",0)</f>
        <v>0</v>
      </c>
    </row>
    <row r="159" spans="1:9">
      <c r="A159">
        <f>'Recon Sheet'!A166</f>
        <v>0</v>
      </c>
      <c r="B159" t="str">
        <f>_xlfn.XLOOKUP(A159,'Tab A - TN_GR06_Pivot'!A:A,'Tab A - TN_GR06_Pivot'!B:B,"",0)</f>
        <v/>
      </c>
      <c r="C159" s="42" t="str">
        <f>_xlfn.XLOOKUP(B159,lookup!G:G,lookup!H:H,"",0)</f>
        <v/>
      </c>
      <c r="D159" t="str">
        <f>_xlfn.XLOOKUP(B159,lookup!G:G,lookup!I:I,"",0)</f>
        <v/>
      </c>
      <c r="E159" s="1" t="str">
        <f>_xlfn.XLOOKUP(A159,TN_GR06_Data!K:K,TN_GR06_Data!I:I,"",0)</f>
        <v/>
      </c>
      <c r="F159" s="1" t="str">
        <f>_xlfn.XLOOKUP(A159,TN_GR06_Data!K:K,TN_GR06_Data!J:J,"",0)</f>
        <v/>
      </c>
      <c r="G159" t="str">
        <f>_xlfn.XLOOKUP(A159,'Tab A - TN_GR06_Pivot'!A:A,'Tab A - TN_GR06_Pivot'!C:C,"",0)</f>
        <v/>
      </c>
      <c r="H159" t="str">
        <f>_xlfn.XLOOKUP(A159,'Tab A - TN_GR06_Pivot'!A:A,'Tab A - TN_GR06_Pivot'!D:D,"",0)</f>
        <v/>
      </c>
      <c r="I159" s="25" t="str">
        <f>_xlfn.XLOOKUP(A159,'Recon Sheet'!A:A,'Recon Sheet'!P:P,"0",0)</f>
        <v>0</v>
      </c>
    </row>
    <row r="160" spans="1:9">
      <c r="A160">
        <f>'Recon Sheet'!A167</f>
        <v>0</v>
      </c>
      <c r="B160" t="str">
        <f>_xlfn.XLOOKUP(A160,'Tab A - TN_GR06_Pivot'!A:A,'Tab A - TN_GR06_Pivot'!B:B,"",0)</f>
        <v/>
      </c>
      <c r="C160" s="42" t="str">
        <f>_xlfn.XLOOKUP(B160,lookup!G:G,lookup!H:H,"",0)</f>
        <v/>
      </c>
      <c r="D160" t="str">
        <f>_xlfn.XLOOKUP(B160,lookup!G:G,lookup!I:I,"",0)</f>
        <v/>
      </c>
      <c r="E160" s="1" t="str">
        <f>_xlfn.XLOOKUP(A160,TN_GR06_Data!K:K,TN_GR06_Data!I:I,"",0)</f>
        <v/>
      </c>
      <c r="F160" s="1" t="str">
        <f>_xlfn.XLOOKUP(A160,TN_GR06_Data!K:K,TN_GR06_Data!J:J,"",0)</f>
        <v/>
      </c>
      <c r="G160" t="str">
        <f>_xlfn.XLOOKUP(A160,'Tab A - TN_GR06_Pivot'!A:A,'Tab A - TN_GR06_Pivot'!C:C,"",0)</f>
        <v/>
      </c>
      <c r="H160" t="str">
        <f>_xlfn.XLOOKUP(A160,'Tab A - TN_GR06_Pivot'!A:A,'Tab A - TN_GR06_Pivot'!D:D,"",0)</f>
        <v/>
      </c>
      <c r="I160" s="25" t="str">
        <f>_xlfn.XLOOKUP(A160,'Recon Sheet'!A:A,'Recon Sheet'!P:P,"0",0)</f>
        <v>0</v>
      </c>
    </row>
    <row r="161" spans="1:9">
      <c r="A161">
        <f>'Recon Sheet'!A168</f>
        <v>0</v>
      </c>
      <c r="B161" t="str">
        <f>_xlfn.XLOOKUP(A161,'Tab A - TN_GR06_Pivot'!A:A,'Tab A - TN_GR06_Pivot'!B:B,"",0)</f>
        <v/>
      </c>
      <c r="C161" s="42" t="str">
        <f>_xlfn.XLOOKUP(B161,lookup!G:G,lookup!H:H,"",0)</f>
        <v/>
      </c>
      <c r="D161" t="str">
        <f>_xlfn.XLOOKUP(B161,lookup!G:G,lookup!I:I,"",0)</f>
        <v/>
      </c>
      <c r="E161" s="1" t="str">
        <f>_xlfn.XLOOKUP(A161,TN_GR06_Data!K:K,TN_GR06_Data!I:I,"",0)</f>
        <v/>
      </c>
      <c r="F161" s="1" t="str">
        <f>_xlfn.XLOOKUP(A161,TN_GR06_Data!K:K,TN_GR06_Data!J:J,"",0)</f>
        <v/>
      </c>
      <c r="G161" t="str">
        <f>_xlfn.XLOOKUP(A161,'Tab A - TN_GR06_Pivot'!A:A,'Tab A - TN_GR06_Pivot'!C:C,"",0)</f>
        <v/>
      </c>
      <c r="H161" t="str">
        <f>_xlfn.XLOOKUP(A161,'Tab A - TN_GR06_Pivot'!A:A,'Tab A - TN_GR06_Pivot'!D:D,"",0)</f>
        <v/>
      </c>
      <c r="I161" s="25" t="str">
        <f>_xlfn.XLOOKUP(A161,'Recon Sheet'!A:A,'Recon Sheet'!P:P,"0",0)</f>
        <v>0</v>
      </c>
    </row>
    <row r="162" spans="1:9">
      <c r="A162">
        <f>'Recon Sheet'!A169</f>
        <v>0</v>
      </c>
      <c r="B162" t="str">
        <f>_xlfn.XLOOKUP(A162,'Tab A - TN_GR06_Pivot'!A:A,'Tab A - TN_GR06_Pivot'!B:B,"",0)</f>
        <v/>
      </c>
      <c r="C162" s="42" t="str">
        <f>_xlfn.XLOOKUP(B162,lookup!G:G,lookup!H:H,"",0)</f>
        <v/>
      </c>
      <c r="D162" t="str">
        <f>_xlfn.XLOOKUP(B162,lookup!G:G,lookup!I:I,"",0)</f>
        <v/>
      </c>
      <c r="E162" s="1" t="str">
        <f>_xlfn.XLOOKUP(A162,TN_GR06_Data!K:K,TN_GR06_Data!I:I,"",0)</f>
        <v/>
      </c>
      <c r="F162" s="1" t="str">
        <f>_xlfn.XLOOKUP(A162,TN_GR06_Data!K:K,TN_GR06_Data!J:J,"",0)</f>
        <v/>
      </c>
      <c r="G162" t="str">
        <f>_xlfn.XLOOKUP(A162,'Tab A - TN_GR06_Pivot'!A:A,'Tab A - TN_GR06_Pivot'!C:C,"",0)</f>
        <v/>
      </c>
      <c r="H162" t="str">
        <f>_xlfn.XLOOKUP(A162,'Tab A - TN_GR06_Pivot'!A:A,'Tab A - TN_GR06_Pivot'!D:D,"",0)</f>
        <v/>
      </c>
      <c r="I162" s="25" t="str">
        <f>_xlfn.XLOOKUP(A162,'Recon Sheet'!A:A,'Recon Sheet'!P:P,"0",0)</f>
        <v>0</v>
      </c>
    </row>
    <row r="163" spans="1:9">
      <c r="A163">
        <f>'Recon Sheet'!A170</f>
        <v>0</v>
      </c>
      <c r="B163" t="str">
        <f>_xlfn.XLOOKUP(A163,'Tab A - TN_GR06_Pivot'!A:A,'Tab A - TN_GR06_Pivot'!B:B,"",0)</f>
        <v/>
      </c>
      <c r="C163" s="42" t="str">
        <f>_xlfn.XLOOKUP(B163,lookup!G:G,lookup!H:H,"",0)</f>
        <v/>
      </c>
      <c r="D163" t="str">
        <f>_xlfn.XLOOKUP(B163,lookup!G:G,lookup!I:I,"",0)</f>
        <v/>
      </c>
      <c r="E163" s="1" t="str">
        <f>_xlfn.XLOOKUP(A163,TN_GR06_Data!K:K,TN_GR06_Data!I:I,"",0)</f>
        <v/>
      </c>
      <c r="F163" s="1" t="str">
        <f>_xlfn.XLOOKUP(A163,TN_GR06_Data!K:K,TN_GR06_Data!J:J,"",0)</f>
        <v/>
      </c>
      <c r="G163" t="str">
        <f>_xlfn.XLOOKUP(A163,'Tab A - TN_GR06_Pivot'!A:A,'Tab A - TN_GR06_Pivot'!C:C,"",0)</f>
        <v/>
      </c>
      <c r="H163" t="str">
        <f>_xlfn.XLOOKUP(A163,'Tab A - TN_GR06_Pivot'!A:A,'Tab A - TN_GR06_Pivot'!D:D,"",0)</f>
        <v/>
      </c>
      <c r="I163" s="25" t="str">
        <f>_xlfn.XLOOKUP(A163,'Recon Sheet'!A:A,'Recon Sheet'!P:P,"0",0)</f>
        <v>0</v>
      </c>
    </row>
    <row r="164" spans="1:9">
      <c r="A164">
        <f>'Recon Sheet'!A171</f>
        <v>0</v>
      </c>
      <c r="B164" t="str">
        <f>_xlfn.XLOOKUP(A164,'Tab A - TN_GR06_Pivot'!A:A,'Tab A - TN_GR06_Pivot'!B:B,"",0)</f>
        <v/>
      </c>
      <c r="C164" s="42" t="str">
        <f>_xlfn.XLOOKUP(B164,lookup!G:G,lookup!H:H,"",0)</f>
        <v/>
      </c>
      <c r="D164" t="str">
        <f>_xlfn.XLOOKUP(B164,lookup!G:G,lookup!I:I,"",0)</f>
        <v/>
      </c>
      <c r="E164" s="1" t="str">
        <f>_xlfn.XLOOKUP(A164,TN_GR06_Data!K:K,TN_GR06_Data!I:I,"",0)</f>
        <v/>
      </c>
      <c r="F164" s="1" t="str">
        <f>_xlfn.XLOOKUP(A164,TN_GR06_Data!K:K,TN_GR06_Data!J:J,"",0)</f>
        <v/>
      </c>
      <c r="G164" t="str">
        <f>_xlfn.XLOOKUP(A164,'Tab A - TN_GR06_Pivot'!A:A,'Tab A - TN_GR06_Pivot'!C:C,"",0)</f>
        <v/>
      </c>
      <c r="H164" t="str">
        <f>_xlfn.XLOOKUP(A164,'Tab A - TN_GR06_Pivot'!A:A,'Tab A - TN_GR06_Pivot'!D:D,"",0)</f>
        <v/>
      </c>
      <c r="I164" s="25" t="str">
        <f>_xlfn.XLOOKUP(A164,'Recon Sheet'!A:A,'Recon Sheet'!P:P,"0",0)</f>
        <v>0</v>
      </c>
    </row>
    <row r="165" spans="1:9">
      <c r="A165">
        <f>'Recon Sheet'!A172</f>
        <v>0</v>
      </c>
      <c r="B165" t="str">
        <f>_xlfn.XLOOKUP(A165,'Tab A - TN_GR06_Pivot'!A:A,'Tab A - TN_GR06_Pivot'!B:B,"",0)</f>
        <v/>
      </c>
      <c r="C165" s="42" t="str">
        <f>_xlfn.XLOOKUP(B165,lookup!G:G,lookup!H:H,"",0)</f>
        <v/>
      </c>
      <c r="D165" t="str">
        <f>_xlfn.XLOOKUP(B165,lookup!G:G,lookup!I:I,"",0)</f>
        <v/>
      </c>
      <c r="E165" s="1" t="str">
        <f>_xlfn.XLOOKUP(A165,TN_GR06_Data!K:K,TN_GR06_Data!I:I,"",0)</f>
        <v/>
      </c>
      <c r="F165" s="1" t="str">
        <f>_xlfn.XLOOKUP(A165,TN_GR06_Data!K:K,TN_GR06_Data!J:J,"",0)</f>
        <v/>
      </c>
      <c r="G165" t="str">
        <f>_xlfn.XLOOKUP(A165,'Tab A - TN_GR06_Pivot'!A:A,'Tab A - TN_GR06_Pivot'!C:C,"",0)</f>
        <v/>
      </c>
      <c r="H165" t="str">
        <f>_xlfn.XLOOKUP(A165,'Tab A - TN_GR06_Pivot'!A:A,'Tab A - TN_GR06_Pivot'!D:D,"",0)</f>
        <v/>
      </c>
      <c r="I165" s="25" t="str">
        <f>_xlfn.XLOOKUP(A165,'Recon Sheet'!A:A,'Recon Sheet'!P:P,"0",0)</f>
        <v>0</v>
      </c>
    </row>
    <row r="166" spans="1:9">
      <c r="A166">
        <f>'Recon Sheet'!A173</f>
        <v>0</v>
      </c>
      <c r="B166" t="str">
        <f>_xlfn.XLOOKUP(A166,'Tab A - TN_GR06_Pivot'!A:A,'Tab A - TN_GR06_Pivot'!B:B,"",0)</f>
        <v/>
      </c>
      <c r="C166" s="42" t="str">
        <f>_xlfn.XLOOKUP(B166,lookup!G:G,lookup!H:H,"",0)</f>
        <v/>
      </c>
      <c r="D166" t="str">
        <f>_xlfn.XLOOKUP(B166,lookup!G:G,lookup!I:I,"",0)</f>
        <v/>
      </c>
      <c r="E166" s="1" t="str">
        <f>_xlfn.XLOOKUP(A166,TN_GR06_Data!K:K,TN_GR06_Data!I:I,"",0)</f>
        <v/>
      </c>
      <c r="F166" s="1" t="str">
        <f>_xlfn.XLOOKUP(A166,TN_GR06_Data!K:K,TN_GR06_Data!J:J,"",0)</f>
        <v/>
      </c>
      <c r="G166" t="str">
        <f>_xlfn.XLOOKUP(A166,'Tab A - TN_GR06_Pivot'!A:A,'Tab A - TN_GR06_Pivot'!C:C,"",0)</f>
        <v/>
      </c>
      <c r="H166" t="str">
        <f>_xlfn.XLOOKUP(A166,'Tab A - TN_GR06_Pivot'!A:A,'Tab A - TN_GR06_Pivot'!D:D,"",0)</f>
        <v/>
      </c>
      <c r="I166" s="25" t="str">
        <f>_xlfn.XLOOKUP(A166,'Recon Sheet'!A:A,'Recon Sheet'!P:P,"0",0)</f>
        <v>0</v>
      </c>
    </row>
    <row r="167" spans="1:9">
      <c r="A167">
        <f>'Recon Sheet'!A174</f>
        <v>0</v>
      </c>
      <c r="B167" t="str">
        <f>_xlfn.XLOOKUP(A167,'Tab A - TN_GR06_Pivot'!A:A,'Tab A - TN_GR06_Pivot'!B:B,"",0)</f>
        <v/>
      </c>
      <c r="C167" s="42" t="str">
        <f>_xlfn.XLOOKUP(B167,lookup!G:G,lookup!H:H,"",0)</f>
        <v/>
      </c>
      <c r="D167" t="str">
        <f>_xlfn.XLOOKUP(B167,lookup!G:G,lookup!I:I,"",0)</f>
        <v/>
      </c>
      <c r="E167" s="1" t="str">
        <f>_xlfn.XLOOKUP(A167,TN_GR06_Data!K:K,TN_GR06_Data!I:I,"",0)</f>
        <v/>
      </c>
      <c r="F167" s="1" t="str">
        <f>_xlfn.XLOOKUP(A167,TN_GR06_Data!K:K,TN_GR06_Data!J:J,"",0)</f>
        <v/>
      </c>
      <c r="G167" t="str">
        <f>_xlfn.XLOOKUP(A167,'Tab A - TN_GR06_Pivot'!A:A,'Tab A - TN_GR06_Pivot'!C:C,"",0)</f>
        <v/>
      </c>
      <c r="H167" t="str">
        <f>_xlfn.XLOOKUP(A167,'Tab A - TN_GR06_Pivot'!A:A,'Tab A - TN_GR06_Pivot'!D:D,"",0)</f>
        <v/>
      </c>
      <c r="I167" s="25" t="str">
        <f>_xlfn.XLOOKUP(A167,'Recon Sheet'!A:A,'Recon Sheet'!P:P,"0",0)</f>
        <v>0</v>
      </c>
    </row>
    <row r="168" spans="1:9">
      <c r="A168">
        <f>'Recon Sheet'!A175</f>
        <v>0</v>
      </c>
      <c r="B168" t="str">
        <f>_xlfn.XLOOKUP(A168,'Tab A - TN_GR06_Pivot'!A:A,'Tab A - TN_GR06_Pivot'!B:B,"",0)</f>
        <v/>
      </c>
      <c r="C168" s="42" t="str">
        <f>_xlfn.XLOOKUP(B168,lookup!G:G,lookup!H:H,"",0)</f>
        <v/>
      </c>
      <c r="D168" t="str">
        <f>_xlfn.XLOOKUP(B168,lookup!G:G,lookup!I:I,"",0)</f>
        <v/>
      </c>
      <c r="E168" s="1" t="str">
        <f>_xlfn.XLOOKUP(A168,TN_GR06_Data!K:K,TN_GR06_Data!I:I,"",0)</f>
        <v/>
      </c>
      <c r="F168" s="1" t="str">
        <f>_xlfn.XLOOKUP(A168,TN_GR06_Data!K:K,TN_GR06_Data!J:J,"",0)</f>
        <v/>
      </c>
      <c r="G168" t="str">
        <f>_xlfn.XLOOKUP(A168,'Tab A - TN_GR06_Pivot'!A:A,'Tab A - TN_GR06_Pivot'!C:C,"",0)</f>
        <v/>
      </c>
      <c r="H168" t="str">
        <f>_xlfn.XLOOKUP(A168,'Tab A - TN_GR06_Pivot'!A:A,'Tab A - TN_GR06_Pivot'!D:D,"",0)</f>
        <v/>
      </c>
      <c r="I168" s="25" t="str">
        <f>_xlfn.XLOOKUP(A168,'Recon Sheet'!A:A,'Recon Sheet'!P:P,"0",0)</f>
        <v>0</v>
      </c>
    </row>
    <row r="169" spans="1:9">
      <c r="A169">
        <f>'Recon Sheet'!A176</f>
        <v>0</v>
      </c>
      <c r="B169" t="str">
        <f>_xlfn.XLOOKUP(A169,'Tab A - TN_GR06_Pivot'!A:A,'Tab A - TN_GR06_Pivot'!B:B,"",0)</f>
        <v/>
      </c>
      <c r="C169" s="42" t="str">
        <f>_xlfn.XLOOKUP(B169,lookup!G:G,lookup!H:H,"",0)</f>
        <v/>
      </c>
      <c r="D169" t="str">
        <f>_xlfn.XLOOKUP(B169,lookup!G:G,lookup!I:I,"",0)</f>
        <v/>
      </c>
      <c r="E169" s="1" t="str">
        <f>_xlfn.XLOOKUP(A169,TN_GR06_Data!K:K,TN_GR06_Data!I:I,"",0)</f>
        <v/>
      </c>
      <c r="F169" s="1" t="str">
        <f>_xlfn.XLOOKUP(A169,TN_GR06_Data!K:K,TN_GR06_Data!J:J,"",0)</f>
        <v/>
      </c>
      <c r="G169" t="str">
        <f>_xlfn.XLOOKUP(A169,'Tab A - TN_GR06_Pivot'!A:A,'Tab A - TN_GR06_Pivot'!C:C,"",0)</f>
        <v/>
      </c>
      <c r="H169" t="str">
        <f>_xlfn.XLOOKUP(A169,'Tab A - TN_GR06_Pivot'!A:A,'Tab A - TN_GR06_Pivot'!D:D,"",0)</f>
        <v/>
      </c>
      <c r="I169" s="25" t="str">
        <f>_xlfn.XLOOKUP(A169,'Recon Sheet'!A:A,'Recon Sheet'!P:P,"0",0)</f>
        <v>0</v>
      </c>
    </row>
    <row r="170" spans="1:9">
      <c r="A170">
        <f>'Recon Sheet'!A177</f>
        <v>0</v>
      </c>
      <c r="B170" t="str">
        <f>_xlfn.XLOOKUP(A170,'Tab A - TN_GR06_Pivot'!A:A,'Tab A - TN_GR06_Pivot'!B:B,"",0)</f>
        <v/>
      </c>
      <c r="C170" s="42" t="str">
        <f>_xlfn.XLOOKUP(B170,lookup!G:G,lookup!H:H,"",0)</f>
        <v/>
      </c>
      <c r="D170" t="str">
        <f>_xlfn.XLOOKUP(B170,lookup!G:G,lookup!I:I,"",0)</f>
        <v/>
      </c>
      <c r="E170" s="1" t="str">
        <f>_xlfn.XLOOKUP(A170,TN_GR06_Data!K:K,TN_GR06_Data!I:I,"",0)</f>
        <v/>
      </c>
      <c r="F170" s="1" t="str">
        <f>_xlfn.XLOOKUP(A170,TN_GR06_Data!K:K,TN_GR06_Data!J:J,"",0)</f>
        <v/>
      </c>
      <c r="G170" t="str">
        <f>_xlfn.XLOOKUP(A170,'Tab A - TN_GR06_Pivot'!A:A,'Tab A - TN_GR06_Pivot'!C:C,"",0)</f>
        <v/>
      </c>
      <c r="H170" t="str">
        <f>_xlfn.XLOOKUP(A170,'Tab A - TN_GR06_Pivot'!A:A,'Tab A - TN_GR06_Pivot'!D:D,"",0)</f>
        <v/>
      </c>
      <c r="I170" s="25" t="str">
        <f>_xlfn.XLOOKUP(A170,'Recon Sheet'!A:A,'Recon Sheet'!P:P,"0",0)</f>
        <v>0</v>
      </c>
    </row>
    <row r="171" spans="1:9">
      <c r="A171">
        <f>'Recon Sheet'!A178</f>
        <v>0</v>
      </c>
      <c r="B171" t="str">
        <f>_xlfn.XLOOKUP(A171,'Tab A - TN_GR06_Pivot'!A:A,'Tab A - TN_GR06_Pivot'!B:B,"",0)</f>
        <v/>
      </c>
      <c r="C171" s="42" t="str">
        <f>_xlfn.XLOOKUP(B171,lookup!G:G,lookup!H:H,"",0)</f>
        <v/>
      </c>
      <c r="D171" t="str">
        <f>_xlfn.XLOOKUP(B171,lookup!G:G,lookup!I:I,"",0)</f>
        <v/>
      </c>
      <c r="E171" s="1" t="str">
        <f>_xlfn.XLOOKUP(A171,TN_GR06_Data!K:K,TN_GR06_Data!I:I,"",0)</f>
        <v/>
      </c>
      <c r="F171" s="1" t="str">
        <f>_xlfn.XLOOKUP(A171,TN_GR06_Data!K:K,TN_GR06_Data!J:J,"",0)</f>
        <v/>
      </c>
      <c r="G171" t="str">
        <f>_xlfn.XLOOKUP(A171,'Tab A - TN_GR06_Pivot'!A:A,'Tab A - TN_GR06_Pivot'!C:C,"",0)</f>
        <v/>
      </c>
      <c r="H171" t="str">
        <f>_xlfn.XLOOKUP(A171,'Tab A - TN_GR06_Pivot'!A:A,'Tab A - TN_GR06_Pivot'!D:D,"",0)</f>
        <v/>
      </c>
      <c r="I171" s="25" t="str">
        <f>_xlfn.XLOOKUP(A171,'Recon Sheet'!A:A,'Recon Sheet'!P:P,"0",0)</f>
        <v>0</v>
      </c>
    </row>
    <row r="172" spans="1:9">
      <c r="A172">
        <f>'Recon Sheet'!A179</f>
        <v>0</v>
      </c>
      <c r="B172" t="str">
        <f>_xlfn.XLOOKUP(A172,'Tab A - TN_GR06_Pivot'!A:A,'Tab A - TN_GR06_Pivot'!B:B,"",0)</f>
        <v/>
      </c>
      <c r="C172" s="42" t="str">
        <f>_xlfn.XLOOKUP(B172,lookup!G:G,lookup!H:H,"",0)</f>
        <v/>
      </c>
      <c r="D172" t="str">
        <f>_xlfn.XLOOKUP(B172,lookup!G:G,lookup!I:I,"",0)</f>
        <v/>
      </c>
      <c r="E172" s="1" t="str">
        <f>_xlfn.XLOOKUP(A172,TN_GR06_Data!K:K,TN_GR06_Data!I:I,"",0)</f>
        <v/>
      </c>
      <c r="F172" s="1" t="str">
        <f>_xlfn.XLOOKUP(A172,TN_GR06_Data!K:K,TN_GR06_Data!J:J,"",0)</f>
        <v/>
      </c>
      <c r="G172" t="str">
        <f>_xlfn.XLOOKUP(A172,'Tab A - TN_GR06_Pivot'!A:A,'Tab A - TN_GR06_Pivot'!C:C,"",0)</f>
        <v/>
      </c>
      <c r="H172" t="str">
        <f>_xlfn.XLOOKUP(A172,'Tab A - TN_GR06_Pivot'!A:A,'Tab A - TN_GR06_Pivot'!D:D,"",0)</f>
        <v/>
      </c>
      <c r="I172" s="25" t="str">
        <f>_xlfn.XLOOKUP(A172,'Recon Sheet'!A:A,'Recon Sheet'!P:P,"0",0)</f>
        <v>0</v>
      </c>
    </row>
    <row r="173" spans="1:9">
      <c r="A173">
        <f>'Recon Sheet'!A180</f>
        <v>0</v>
      </c>
      <c r="B173" t="str">
        <f>_xlfn.XLOOKUP(A173,'Tab A - TN_GR06_Pivot'!A:A,'Tab A - TN_GR06_Pivot'!B:B,"",0)</f>
        <v/>
      </c>
      <c r="C173" s="42" t="str">
        <f>_xlfn.XLOOKUP(B173,lookup!G:G,lookup!H:H,"",0)</f>
        <v/>
      </c>
      <c r="D173" t="str">
        <f>_xlfn.XLOOKUP(B173,lookup!G:G,lookup!I:I,"",0)</f>
        <v/>
      </c>
      <c r="E173" s="1" t="str">
        <f>_xlfn.XLOOKUP(A173,TN_GR06_Data!K:K,TN_GR06_Data!I:I,"",0)</f>
        <v/>
      </c>
      <c r="F173" s="1" t="str">
        <f>_xlfn.XLOOKUP(A173,TN_GR06_Data!K:K,TN_GR06_Data!J:J,"",0)</f>
        <v/>
      </c>
      <c r="G173" t="str">
        <f>_xlfn.XLOOKUP(A173,'Tab A - TN_GR06_Pivot'!A:A,'Tab A - TN_GR06_Pivot'!C:C,"",0)</f>
        <v/>
      </c>
      <c r="H173" t="str">
        <f>_xlfn.XLOOKUP(A173,'Tab A - TN_GR06_Pivot'!A:A,'Tab A - TN_GR06_Pivot'!D:D,"",0)</f>
        <v/>
      </c>
      <c r="I173" s="25" t="str">
        <f>_xlfn.XLOOKUP(A173,'Recon Sheet'!A:A,'Recon Sheet'!P:P,"0",0)</f>
        <v>0</v>
      </c>
    </row>
    <row r="174" spans="1:9">
      <c r="A174">
        <f>'Recon Sheet'!A181</f>
        <v>0</v>
      </c>
      <c r="B174" t="str">
        <f>_xlfn.XLOOKUP(A174,'Tab A - TN_GR06_Pivot'!A:A,'Tab A - TN_GR06_Pivot'!B:B,"",0)</f>
        <v/>
      </c>
      <c r="C174" s="42" t="str">
        <f>_xlfn.XLOOKUP(B174,lookup!G:G,lookup!H:H,"",0)</f>
        <v/>
      </c>
      <c r="D174" t="str">
        <f>_xlfn.XLOOKUP(B174,lookup!G:G,lookup!I:I,"",0)</f>
        <v/>
      </c>
      <c r="E174" s="1" t="str">
        <f>_xlfn.XLOOKUP(A174,TN_GR06_Data!K:K,TN_GR06_Data!I:I,"",0)</f>
        <v/>
      </c>
      <c r="F174" s="1" t="str">
        <f>_xlfn.XLOOKUP(A174,TN_GR06_Data!K:K,TN_GR06_Data!J:J,"",0)</f>
        <v/>
      </c>
      <c r="G174" t="str">
        <f>_xlfn.XLOOKUP(A174,'Tab A - TN_GR06_Pivot'!A:A,'Tab A - TN_GR06_Pivot'!C:C,"",0)</f>
        <v/>
      </c>
      <c r="H174" t="str">
        <f>_xlfn.XLOOKUP(A174,'Tab A - TN_GR06_Pivot'!A:A,'Tab A - TN_GR06_Pivot'!D:D,"",0)</f>
        <v/>
      </c>
      <c r="I174" s="25" t="str">
        <f>_xlfn.XLOOKUP(A174,'Recon Sheet'!A:A,'Recon Sheet'!P:P,"0",0)</f>
        <v>0</v>
      </c>
    </row>
    <row r="175" spans="1:9">
      <c r="A175">
        <f>'Recon Sheet'!A182</f>
        <v>0</v>
      </c>
      <c r="B175" t="str">
        <f>_xlfn.XLOOKUP(A175,'Tab A - TN_GR06_Pivot'!A:A,'Tab A - TN_GR06_Pivot'!B:B,"",0)</f>
        <v/>
      </c>
      <c r="C175" s="42" t="str">
        <f>_xlfn.XLOOKUP(B175,lookup!G:G,lookup!H:H,"",0)</f>
        <v/>
      </c>
      <c r="D175" t="str">
        <f>_xlfn.XLOOKUP(B175,lookup!G:G,lookup!I:I,"",0)</f>
        <v/>
      </c>
      <c r="E175" s="1" t="str">
        <f>_xlfn.XLOOKUP(A175,TN_GR06_Data!K:K,TN_GR06_Data!I:I,"",0)</f>
        <v/>
      </c>
      <c r="F175" s="1" t="str">
        <f>_xlfn.XLOOKUP(A175,TN_GR06_Data!K:K,TN_GR06_Data!J:J,"",0)</f>
        <v/>
      </c>
      <c r="G175" t="str">
        <f>_xlfn.XLOOKUP(A175,'Tab A - TN_GR06_Pivot'!A:A,'Tab A - TN_GR06_Pivot'!C:C,"",0)</f>
        <v/>
      </c>
      <c r="H175" t="str">
        <f>_xlfn.XLOOKUP(A175,'Tab A - TN_GR06_Pivot'!A:A,'Tab A - TN_GR06_Pivot'!D:D,"",0)</f>
        <v/>
      </c>
      <c r="I175" s="25" t="str">
        <f>_xlfn.XLOOKUP(A175,'Recon Sheet'!A:A,'Recon Sheet'!P:P,"0",0)</f>
        <v>0</v>
      </c>
    </row>
    <row r="176" spans="1:9">
      <c r="A176">
        <f>'Recon Sheet'!A183</f>
        <v>0</v>
      </c>
      <c r="B176" t="str">
        <f>_xlfn.XLOOKUP(A176,'Tab A - TN_GR06_Pivot'!A:A,'Tab A - TN_GR06_Pivot'!B:B,"",0)</f>
        <v/>
      </c>
      <c r="C176" s="42" t="str">
        <f>_xlfn.XLOOKUP(B176,lookup!G:G,lookup!H:H,"",0)</f>
        <v/>
      </c>
      <c r="D176" t="str">
        <f>_xlfn.XLOOKUP(B176,lookup!G:G,lookup!I:I,"",0)</f>
        <v/>
      </c>
      <c r="E176" s="1" t="str">
        <f>_xlfn.XLOOKUP(A176,TN_GR06_Data!K:K,TN_GR06_Data!I:I,"",0)</f>
        <v/>
      </c>
      <c r="F176" s="1" t="str">
        <f>_xlfn.XLOOKUP(A176,TN_GR06_Data!K:K,TN_GR06_Data!J:J,"",0)</f>
        <v/>
      </c>
      <c r="G176" t="str">
        <f>_xlfn.XLOOKUP(A176,'Tab A - TN_GR06_Pivot'!A:A,'Tab A - TN_GR06_Pivot'!C:C,"",0)</f>
        <v/>
      </c>
      <c r="H176" t="str">
        <f>_xlfn.XLOOKUP(A176,'Tab A - TN_GR06_Pivot'!A:A,'Tab A - TN_GR06_Pivot'!D:D,"",0)</f>
        <v/>
      </c>
      <c r="I176" s="25" t="str">
        <f>_xlfn.XLOOKUP(A176,'Recon Sheet'!A:A,'Recon Sheet'!P:P,"0",0)</f>
        <v>0</v>
      </c>
    </row>
    <row r="177" spans="1:9">
      <c r="A177">
        <f>'Recon Sheet'!A184</f>
        <v>0</v>
      </c>
      <c r="B177" t="str">
        <f>_xlfn.XLOOKUP(A177,'Tab A - TN_GR06_Pivot'!A:A,'Tab A - TN_GR06_Pivot'!B:B,"",0)</f>
        <v/>
      </c>
      <c r="C177" s="42" t="str">
        <f>_xlfn.XLOOKUP(B177,lookup!G:G,lookup!H:H,"",0)</f>
        <v/>
      </c>
      <c r="D177" t="str">
        <f>_xlfn.XLOOKUP(B177,lookup!G:G,lookup!I:I,"",0)</f>
        <v/>
      </c>
      <c r="E177" s="1" t="str">
        <f>_xlfn.XLOOKUP(A177,TN_GR06_Data!K:K,TN_GR06_Data!I:I,"",0)</f>
        <v/>
      </c>
      <c r="F177" s="1" t="str">
        <f>_xlfn.XLOOKUP(A177,TN_GR06_Data!K:K,TN_GR06_Data!J:J,"",0)</f>
        <v/>
      </c>
      <c r="G177" t="str">
        <f>_xlfn.XLOOKUP(A177,'Tab A - TN_GR06_Pivot'!A:A,'Tab A - TN_GR06_Pivot'!C:C,"",0)</f>
        <v/>
      </c>
      <c r="H177" t="str">
        <f>_xlfn.XLOOKUP(A177,'Tab A - TN_GR06_Pivot'!A:A,'Tab A - TN_GR06_Pivot'!D:D,"",0)</f>
        <v/>
      </c>
      <c r="I177" s="25" t="str">
        <f>_xlfn.XLOOKUP(A177,'Recon Sheet'!A:A,'Recon Sheet'!P:P,"0",0)</f>
        <v>0</v>
      </c>
    </row>
    <row r="178" spans="1:9">
      <c r="A178">
        <f>'Recon Sheet'!A185</f>
        <v>0</v>
      </c>
      <c r="B178" t="str">
        <f>_xlfn.XLOOKUP(A178,'Tab A - TN_GR06_Pivot'!A:A,'Tab A - TN_GR06_Pivot'!B:B,"",0)</f>
        <v/>
      </c>
      <c r="C178" s="42" t="str">
        <f>_xlfn.XLOOKUP(B178,lookup!G:G,lookup!H:H,"",0)</f>
        <v/>
      </c>
      <c r="D178" t="str">
        <f>_xlfn.XLOOKUP(B178,lookup!G:G,lookup!I:I,"",0)</f>
        <v/>
      </c>
      <c r="E178" s="1" t="str">
        <f>_xlfn.XLOOKUP(A178,TN_GR06_Data!K:K,TN_GR06_Data!I:I,"",0)</f>
        <v/>
      </c>
      <c r="F178" s="1" t="str">
        <f>_xlfn.XLOOKUP(A178,TN_GR06_Data!K:K,TN_GR06_Data!J:J,"",0)</f>
        <v/>
      </c>
      <c r="G178" t="str">
        <f>_xlfn.XLOOKUP(A178,'Tab A - TN_GR06_Pivot'!A:A,'Tab A - TN_GR06_Pivot'!C:C,"",0)</f>
        <v/>
      </c>
      <c r="H178" t="str">
        <f>_xlfn.XLOOKUP(A178,'Tab A - TN_GR06_Pivot'!A:A,'Tab A - TN_GR06_Pivot'!D:D,"",0)</f>
        <v/>
      </c>
      <c r="I178" s="25" t="str">
        <f>_xlfn.XLOOKUP(A178,'Recon Sheet'!A:A,'Recon Sheet'!P:P,"0",0)</f>
        <v>0</v>
      </c>
    </row>
    <row r="179" spans="1:9">
      <c r="A179">
        <f>'Recon Sheet'!A186</f>
        <v>0</v>
      </c>
      <c r="B179" t="str">
        <f>_xlfn.XLOOKUP(A179,'Tab A - TN_GR06_Pivot'!A:A,'Tab A - TN_GR06_Pivot'!B:B,"",0)</f>
        <v/>
      </c>
      <c r="C179" s="42" t="str">
        <f>_xlfn.XLOOKUP(B179,lookup!G:G,lookup!H:H,"",0)</f>
        <v/>
      </c>
      <c r="D179" t="str">
        <f>_xlfn.XLOOKUP(B179,lookup!G:G,lookup!I:I,"",0)</f>
        <v/>
      </c>
      <c r="E179" s="1" t="str">
        <f>_xlfn.XLOOKUP(A179,TN_GR06_Data!K:K,TN_GR06_Data!I:I,"",0)</f>
        <v/>
      </c>
      <c r="F179" s="1" t="str">
        <f>_xlfn.XLOOKUP(A179,TN_GR06_Data!K:K,TN_GR06_Data!J:J,"",0)</f>
        <v/>
      </c>
      <c r="G179" t="str">
        <f>_xlfn.XLOOKUP(A179,'Tab A - TN_GR06_Pivot'!A:A,'Tab A - TN_GR06_Pivot'!C:C,"",0)</f>
        <v/>
      </c>
      <c r="H179" t="str">
        <f>_xlfn.XLOOKUP(A179,'Tab A - TN_GR06_Pivot'!A:A,'Tab A - TN_GR06_Pivot'!D:D,"",0)</f>
        <v/>
      </c>
      <c r="I179" s="25" t="str">
        <f>_xlfn.XLOOKUP(A179,'Recon Sheet'!A:A,'Recon Sheet'!P:P,"0",0)</f>
        <v>0</v>
      </c>
    </row>
    <row r="180" spans="1:9">
      <c r="A180">
        <f>'Recon Sheet'!A187</f>
        <v>0</v>
      </c>
      <c r="B180" t="str">
        <f>_xlfn.XLOOKUP(A180,'Tab A - TN_GR06_Pivot'!A:A,'Tab A - TN_GR06_Pivot'!B:B,"",0)</f>
        <v/>
      </c>
      <c r="C180" s="42" t="str">
        <f>_xlfn.XLOOKUP(B180,lookup!G:G,lookup!H:H,"",0)</f>
        <v/>
      </c>
      <c r="D180" t="str">
        <f>_xlfn.XLOOKUP(B180,lookup!G:G,lookup!I:I,"",0)</f>
        <v/>
      </c>
      <c r="E180" s="1" t="str">
        <f>_xlfn.XLOOKUP(A180,TN_GR06_Data!K:K,TN_GR06_Data!I:I,"",0)</f>
        <v/>
      </c>
      <c r="F180" s="1" t="str">
        <f>_xlfn.XLOOKUP(A180,TN_GR06_Data!K:K,TN_GR06_Data!J:J,"",0)</f>
        <v/>
      </c>
      <c r="G180" t="str">
        <f>_xlfn.XLOOKUP(A180,'Tab A - TN_GR06_Pivot'!A:A,'Tab A - TN_GR06_Pivot'!C:C,"",0)</f>
        <v/>
      </c>
      <c r="H180" t="str">
        <f>_xlfn.XLOOKUP(A180,'Tab A - TN_GR06_Pivot'!A:A,'Tab A - TN_GR06_Pivot'!D:D,"",0)</f>
        <v/>
      </c>
      <c r="I180" s="25" t="str">
        <f>_xlfn.XLOOKUP(A180,'Recon Sheet'!A:A,'Recon Sheet'!P:P,"0",0)</f>
        <v>0</v>
      </c>
    </row>
    <row r="181" spans="1:9">
      <c r="A181">
        <f>'Recon Sheet'!A188</f>
        <v>0</v>
      </c>
      <c r="B181" t="str">
        <f>_xlfn.XLOOKUP(A181,'Tab A - TN_GR06_Pivot'!A:A,'Tab A - TN_GR06_Pivot'!B:B,"",0)</f>
        <v/>
      </c>
      <c r="C181" s="42" t="str">
        <f>_xlfn.XLOOKUP(B181,lookup!G:G,lookup!H:H,"",0)</f>
        <v/>
      </c>
      <c r="D181" t="str">
        <f>_xlfn.XLOOKUP(B181,lookup!G:G,lookup!I:I,"",0)</f>
        <v/>
      </c>
      <c r="E181" s="1" t="str">
        <f>_xlfn.XLOOKUP(A181,TN_GR06_Data!K:K,TN_GR06_Data!I:I,"",0)</f>
        <v/>
      </c>
      <c r="F181" s="1" t="str">
        <f>_xlfn.XLOOKUP(A181,TN_GR06_Data!K:K,TN_GR06_Data!J:J,"",0)</f>
        <v/>
      </c>
      <c r="G181" t="str">
        <f>_xlfn.XLOOKUP(A181,'Tab A - TN_GR06_Pivot'!A:A,'Tab A - TN_GR06_Pivot'!C:C,"",0)</f>
        <v/>
      </c>
      <c r="H181" t="str">
        <f>_xlfn.XLOOKUP(A181,'Tab A - TN_GR06_Pivot'!A:A,'Tab A - TN_GR06_Pivot'!D:D,"",0)</f>
        <v/>
      </c>
      <c r="I181" s="25" t="str">
        <f>_xlfn.XLOOKUP(A181,'Recon Sheet'!A:A,'Recon Sheet'!P:P,"0",0)</f>
        <v>0</v>
      </c>
    </row>
    <row r="182" spans="1:9">
      <c r="A182">
        <f>'Recon Sheet'!A189</f>
        <v>0</v>
      </c>
      <c r="B182" t="str">
        <f>_xlfn.XLOOKUP(A182,'Tab A - TN_GR06_Pivot'!A:A,'Tab A - TN_GR06_Pivot'!B:B,"",0)</f>
        <v/>
      </c>
      <c r="C182" s="42" t="str">
        <f>_xlfn.XLOOKUP(B182,lookup!G:G,lookup!H:H,"",0)</f>
        <v/>
      </c>
      <c r="D182" t="str">
        <f>_xlfn.XLOOKUP(B182,lookup!G:G,lookup!I:I,"",0)</f>
        <v/>
      </c>
      <c r="E182" s="1" t="str">
        <f>_xlfn.XLOOKUP(A182,TN_GR06_Data!K:K,TN_GR06_Data!I:I,"",0)</f>
        <v/>
      </c>
      <c r="F182" s="1" t="str">
        <f>_xlfn.XLOOKUP(A182,TN_GR06_Data!K:K,TN_GR06_Data!J:J,"",0)</f>
        <v/>
      </c>
      <c r="G182" t="str">
        <f>_xlfn.XLOOKUP(A182,'Tab A - TN_GR06_Pivot'!A:A,'Tab A - TN_GR06_Pivot'!C:C,"",0)</f>
        <v/>
      </c>
      <c r="H182" t="str">
        <f>_xlfn.XLOOKUP(A182,'Tab A - TN_GR06_Pivot'!A:A,'Tab A - TN_GR06_Pivot'!D:D,"",0)</f>
        <v/>
      </c>
      <c r="I182" s="25" t="str">
        <f>_xlfn.XLOOKUP(A182,'Recon Sheet'!A:A,'Recon Sheet'!P:P,"0",0)</f>
        <v>0</v>
      </c>
    </row>
    <row r="183" spans="1:9">
      <c r="A183">
        <f>'Recon Sheet'!A190</f>
        <v>0</v>
      </c>
      <c r="B183" t="str">
        <f>_xlfn.XLOOKUP(A183,'Tab A - TN_GR06_Pivot'!A:A,'Tab A - TN_GR06_Pivot'!B:B,"",0)</f>
        <v/>
      </c>
      <c r="C183" s="42" t="str">
        <f>_xlfn.XLOOKUP(B183,lookup!G:G,lookup!H:H,"",0)</f>
        <v/>
      </c>
      <c r="D183" t="str">
        <f>_xlfn.XLOOKUP(B183,lookup!G:G,lookup!I:I,"",0)</f>
        <v/>
      </c>
      <c r="E183" s="1" t="str">
        <f>_xlfn.XLOOKUP(A183,TN_GR06_Data!K:K,TN_GR06_Data!I:I,"",0)</f>
        <v/>
      </c>
      <c r="F183" s="1" t="str">
        <f>_xlfn.XLOOKUP(A183,TN_GR06_Data!K:K,TN_GR06_Data!J:J,"",0)</f>
        <v/>
      </c>
      <c r="G183" t="str">
        <f>_xlfn.XLOOKUP(A183,'Tab A - TN_GR06_Pivot'!A:A,'Tab A - TN_GR06_Pivot'!C:C,"",0)</f>
        <v/>
      </c>
      <c r="H183" t="str">
        <f>_xlfn.XLOOKUP(A183,'Tab A - TN_GR06_Pivot'!A:A,'Tab A - TN_GR06_Pivot'!D:D,"",0)</f>
        <v/>
      </c>
      <c r="I183" s="25" t="str">
        <f>_xlfn.XLOOKUP(A183,'Recon Sheet'!A:A,'Recon Sheet'!P:P,"0",0)</f>
        <v>0</v>
      </c>
    </row>
    <row r="184" spans="1:9">
      <c r="A184">
        <f>'Recon Sheet'!A191</f>
        <v>0</v>
      </c>
      <c r="B184" t="str">
        <f>_xlfn.XLOOKUP(A184,'Tab A - TN_GR06_Pivot'!A:A,'Tab A - TN_GR06_Pivot'!B:B,"",0)</f>
        <v/>
      </c>
      <c r="C184" s="42" t="str">
        <f>_xlfn.XLOOKUP(B184,lookup!G:G,lookup!H:H,"",0)</f>
        <v/>
      </c>
      <c r="D184" t="str">
        <f>_xlfn.XLOOKUP(B184,lookup!G:G,lookup!I:I,"",0)</f>
        <v/>
      </c>
      <c r="E184" s="1" t="str">
        <f>_xlfn.XLOOKUP(A184,TN_GR06_Data!K:K,TN_GR06_Data!I:I,"",0)</f>
        <v/>
      </c>
      <c r="F184" s="1" t="str">
        <f>_xlfn.XLOOKUP(A184,TN_GR06_Data!K:K,TN_GR06_Data!J:J,"",0)</f>
        <v/>
      </c>
      <c r="G184" t="str">
        <f>_xlfn.XLOOKUP(A184,'Tab A - TN_GR06_Pivot'!A:A,'Tab A - TN_GR06_Pivot'!C:C,"",0)</f>
        <v/>
      </c>
      <c r="H184" t="str">
        <f>_xlfn.XLOOKUP(A184,'Tab A - TN_GR06_Pivot'!A:A,'Tab A - TN_GR06_Pivot'!D:D,"",0)</f>
        <v/>
      </c>
      <c r="I184" s="25" t="str">
        <f>_xlfn.XLOOKUP(A184,'Recon Sheet'!A:A,'Recon Sheet'!P:P,"0",0)</f>
        <v>0</v>
      </c>
    </row>
    <row r="185" spans="1:9">
      <c r="A185">
        <f>'Recon Sheet'!A192</f>
        <v>0</v>
      </c>
      <c r="B185" t="str">
        <f>_xlfn.XLOOKUP(A185,'Tab A - TN_GR06_Pivot'!A:A,'Tab A - TN_GR06_Pivot'!B:B,"",0)</f>
        <v/>
      </c>
      <c r="C185" s="42" t="str">
        <f>_xlfn.XLOOKUP(B185,lookup!G:G,lookup!H:H,"",0)</f>
        <v/>
      </c>
      <c r="D185" t="str">
        <f>_xlfn.XLOOKUP(B185,lookup!G:G,lookup!I:I,"",0)</f>
        <v/>
      </c>
      <c r="E185" s="1" t="str">
        <f>_xlfn.XLOOKUP(A185,TN_GR06_Data!K:K,TN_GR06_Data!I:I,"",0)</f>
        <v/>
      </c>
      <c r="F185" s="1" t="str">
        <f>_xlfn.XLOOKUP(A185,TN_GR06_Data!K:K,TN_GR06_Data!J:J,"",0)</f>
        <v/>
      </c>
      <c r="G185" t="str">
        <f>_xlfn.XLOOKUP(A185,'Tab A - TN_GR06_Pivot'!A:A,'Tab A - TN_GR06_Pivot'!C:C,"",0)</f>
        <v/>
      </c>
      <c r="H185" t="str">
        <f>_xlfn.XLOOKUP(A185,'Tab A - TN_GR06_Pivot'!A:A,'Tab A - TN_GR06_Pivot'!D:D,"",0)</f>
        <v/>
      </c>
      <c r="I185" s="25" t="str">
        <f>_xlfn.XLOOKUP(A185,'Recon Sheet'!A:A,'Recon Sheet'!P:P,"0",0)</f>
        <v>0</v>
      </c>
    </row>
    <row r="186" spans="1:9">
      <c r="A186">
        <f>'Recon Sheet'!A193</f>
        <v>0</v>
      </c>
      <c r="B186" t="str">
        <f>_xlfn.XLOOKUP(A186,'Tab A - TN_GR06_Pivot'!A:A,'Tab A - TN_GR06_Pivot'!B:B,"",0)</f>
        <v/>
      </c>
      <c r="C186" s="42" t="str">
        <f>_xlfn.XLOOKUP(B186,lookup!G:G,lookup!H:H,"",0)</f>
        <v/>
      </c>
      <c r="D186" t="str">
        <f>_xlfn.XLOOKUP(B186,lookup!G:G,lookup!I:I,"",0)</f>
        <v/>
      </c>
      <c r="E186" s="1" t="str">
        <f>_xlfn.XLOOKUP(A186,TN_GR06_Data!K:K,TN_GR06_Data!I:I,"",0)</f>
        <v/>
      </c>
      <c r="F186" s="1" t="str">
        <f>_xlfn.XLOOKUP(A186,TN_GR06_Data!K:K,TN_GR06_Data!J:J,"",0)</f>
        <v/>
      </c>
      <c r="G186" t="str">
        <f>_xlfn.XLOOKUP(A186,'Tab A - TN_GR06_Pivot'!A:A,'Tab A - TN_GR06_Pivot'!C:C,"",0)</f>
        <v/>
      </c>
      <c r="H186" t="str">
        <f>_xlfn.XLOOKUP(A186,'Tab A - TN_GR06_Pivot'!A:A,'Tab A - TN_GR06_Pivot'!D:D,"",0)</f>
        <v/>
      </c>
      <c r="I186" s="25" t="str">
        <f>_xlfn.XLOOKUP(A186,'Recon Sheet'!A:A,'Recon Sheet'!P:P,"0",0)</f>
        <v>0</v>
      </c>
    </row>
    <row r="187" spans="1:9">
      <c r="A187">
        <f>'Recon Sheet'!A194</f>
        <v>0</v>
      </c>
      <c r="B187" t="str">
        <f>_xlfn.XLOOKUP(A187,'Tab A - TN_GR06_Pivot'!A:A,'Tab A - TN_GR06_Pivot'!B:B,"",0)</f>
        <v/>
      </c>
      <c r="C187" s="42" t="str">
        <f>_xlfn.XLOOKUP(B187,lookup!G:G,lookup!H:H,"",0)</f>
        <v/>
      </c>
      <c r="D187" t="str">
        <f>_xlfn.XLOOKUP(B187,lookup!G:G,lookup!I:I,"",0)</f>
        <v/>
      </c>
      <c r="E187" s="1" t="str">
        <f>_xlfn.XLOOKUP(A187,TN_GR06_Data!K:K,TN_GR06_Data!I:I,"",0)</f>
        <v/>
      </c>
      <c r="F187" s="1" t="str">
        <f>_xlfn.XLOOKUP(A187,TN_GR06_Data!K:K,TN_GR06_Data!J:J,"",0)</f>
        <v/>
      </c>
      <c r="G187" t="str">
        <f>_xlfn.XLOOKUP(A187,'Tab A - TN_GR06_Pivot'!A:A,'Tab A - TN_GR06_Pivot'!C:C,"",0)</f>
        <v/>
      </c>
      <c r="H187" t="str">
        <f>_xlfn.XLOOKUP(A187,'Tab A - TN_GR06_Pivot'!A:A,'Tab A - TN_GR06_Pivot'!D:D,"",0)</f>
        <v/>
      </c>
      <c r="I187" s="25" t="str">
        <f>_xlfn.XLOOKUP(A187,'Recon Sheet'!A:A,'Recon Sheet'!P:P,"0",0)</f>
        <v>0</v>
      </c>
    </row>
    <row r="188" spans="1:9">
      <c r="A188">
        <f>'Recon Sheet'!A195</f>
        <v>0</v>
      </c>
      <c r="B188" t="str">
        <f>_xlfn.XLOOKUP(A188,'Tab A - TN_GR06_Pivot'!A:A,'Tab A - TN_GR06_Pivot'!B:B,"",0)</f>
        <v/>
      </c>
      <c r="C188" s="42" t="str">
        <f>_xlfn.XLOOKUP(B188,lookup!G:G,lookup!H:H,"",0)</f>
        <v/>
      </c>
      <c r="D188" t="str">
        <f>_xlfn.XLOOKUP(B188,lookup!G:G,lookup!I:I,"",0)</f>
        <v/>
      </c>
      <c r="E188" s="1" t="str">
        <f>_xlfn.XLOOKUP(A188,TN_GR06_Data!K:K,TN_GR06_Data!I:I,"",0)</f>
        <v/>
      </c>
      <c r="F188" s="1" t="str">
        <f>_xlfn.XLOOKUP(A188,TN_GR06_Data!K:K,TN_GR06_Data!J:J,"",0)</f>
        <v/>
      </c>
      <c r="G188" t="str">
        <f>_xlfn.XLOOKUP(A188,'Tab A - TN_GR06_Pivot'!A:A,'Tab A - TN_GR06_Pivot'!C:C,"",0)</f>
        <v/>
      </c>
      <c r="H188" t="str">
        <f>_xlfn.XLOOKUP(A188,'Tab A - TN_GR06_Pivot'!A:A,'Tab A - TN_GR06_Pivot'!D:D,"",0)</f>
        <v/>
      </c>
      <c r="I188" s="25" t="str">
        <f>_xlfn.XLOOKUP(A188,'Recon Sheet'!A:A,'Recon Sheet'!P:P,"0",0)</f>
        <v>0</v>
      </c>
    </row>
    <row r="189" spans="1:9">
      <c r="A189">
        <f>'Recon Sheet'!A196</f>
        <v>0</v>
      </c>
      <c r="B189" t="str">
        <f>_xlfn.XLOOKUP(A189,'Tab A - TN_GR06_Pivot'!A:A,'Tab A - TN_GR06_Pivot'!B:B,"",0)</f>
        <v/>
      </c>
      <c r="C189" s="42" t="str">
        <f>_xlfn.XLOOKUP(B189,lookup!G:G,lookup!H:H,"",0)</f>
        <v/>
      </c>
      <c r="D189" t="str">
        <f>_xlfn.XLOOKUP(B189,lookup!G:G,lookup!I:I,"",0)</f>
        <v/>
      </c>
      <c r="E189" s="1" t="str">
        <f>_xlfn.XLOOKUP(A189,TN_GR06_Data!K:K,TN_GR06_Data!I:I,"",0)</f>
        <v/>
      </c>
      <c r="F189" s="1" t="str">
        <f>_xlfn.XLOOKUP(A189,TN_GR06_Data!K:K,TN_GR06_Data!J:J,"",0)</f>
        <v/>
      </c>
      <c r="G189" t="str">
        <f>_xlfn.XLOOKUP(A189,'Tab A - TN_GR06_Pivot'!A:A,'Tab A - TN_GR06_Pivot'!C:C,"",0)</f>
        <v/>
      </c>
      <c r="H189" t="str">
        <f>_xlfn.XLOOKUP(A189,'Tab A - TN_GR06_Pivot'!A:A,'Tab A - TN_GR06_Pivot'!D:D,"",0)</f>
        <v/>
      </c>
      <c r="I189" s="25" t="str">
        <f>_xlfn.XLOOKUP(A189,'Recon Sheet'!A:A,'Recon Sheet'!P:P,"0",0)</f>
        <v>0</v>
      </c>
    </row>
    <row r="190" spans="1:9">
      <c r="A190">
        <f>'Recon Sheet'!A197</f>
        <v>0</v>
      </c>
      <c r="B190" t="str">
        <f>_xlfn.XLOOKUP(A190,'Tab A - TN_GR06_Pivot'!A:A,'Tab A - TN_GR06_Pivot'!B:B,"",0)</f>
        <v/>
      </c>
      <c r="C190" s="42" t="str">
        <f>_xlfn.XLOOKUP(B190,lookup!G:G,lookup!H:H,"",0)</f>
        <v/>
      </c>
      <c r="D190" t="str">
        <f>_xlfn.XLOOKUP(B190,lookup!G:G,lookup!I:I,"",0)</f>
        <v/>
      </c>
      <c r="E190" s="1" t="str">
        <f>_xlfn.XLOOKUP(A190,TN_GR06_Data!K:K,TN_GR06_Data!I:I,"",0)</f>
        <v/>
      </c>
      <c r="F190" s="1" t="str">
        <f>_xlfn.XLOOKUP(A190,TN_GR06_Data!K:K,TN_GR06_Data!J:J,"",0)</f>
        <v/>
      </c>
      <c r="G190" t="str">
        <f>_xlfn.XLOOKUP(A190,'Tab A - TN_GR06_Pivot'!A:A,'Tab A - TN_GR06_Pivot'!C:C,"",0)</f>
        <v/>
      </c>
      <c r="H190" t="str">
        <f>_xlfn.XLOOKUP(A190,'Tab A - TN_GR06_Pivot'!A:A,'Tab A - TN_GR06_Pivot'!D:D,"",0)</f>
        <v/>
      </c>
      <c r="I190" s="25" t="str">
        <f>_xlfn.XLOOKUP(A190,'Recon Sheet'!A:A,'Recon Sheet'!P:P,"0",0)</f>
        <v>0</v>
      </c>
    </row>
    <row r="191" spans="1:9">
      <c r="A191">
        <f>'Recon Sheet'!A198</f>
        <v>0</v>
      </c>
      <c r="B191" t="str">
        <f>_xlfn.XLOOKUP(A191,'Tab A - TN_GR06_Pivot'!A:A,'Tab A - TN_GR06_Pivot'!B:B,"",0)</f>
        <v/>
      </c>
      <c r="C191" s="42" t="str">
        <f>_xlfn.XLOOKUP(B191,lookup!G:G,lookup!H:H,"",0)</f>
        <v/>
      </c>
      <c r="D191" t="str">
        <f>_xlfn.XLOOKUP(B191,lookup!G:G,lookup!I:I,"",0)</f>
        <v/>
      </c>
      <c r="E191" s="1" t="str">
        <f>_xlfn.XLOOKUP(A191,TN_GR06_Data!K:K,TN_GR06_Data!I:I,"",0)</f>
        <v/>
      </c>
      <c r="F191" s="1" t="str">
        <f>_xlfn.XLOOKUP(A191,TN_GR06_Data!K:K,TN_GR06_Data!J:J,"",0)</f>
        <v/>
      </c>
      <c r="G191" t="str">
        <f>_xlfn.XLOOKUP(A191,'Tab A - TN_GR06_Pivot'!A:A,'Tab A - TN_GR06_Pivot'!C:C,"",0)</f>
        <v/>
      </c>
      <c r="H191" t="str">
        <f>_xlfn.XLOOKUP(A191,'Tab A - TN_GR06_Pivot'!A:A,'Tab A - TN_GR06_Pivot'!D:D,"",0)</f>
        <v/>
      </c>
      <c r="I191" s="25" t="str">
        <f>_xlfn.XLOOKUP(A191,'Recon Sheet'!A:A,'Recon Sheet'!P:P,"0",0)</f>
        <v>0</v>
      </c>
    </row>
    <row r="192" spans="1:9">
      <c r="A192">
        <f>'Recon Sheet'!A199</f>
        <v>0</v>
      </c>
      <c r="B192" t="str">
        <f>_xlfn.XLOOKUP(A192,'Tab A - TN_GR06_Pivot'!A:A,'Tab A - TN_GR06_Pivot'!B:B,"",0)</f>
        <v/>
      </c>
      <c r="C192" s="42" t="str">
        <f>_xlfn.XLOOKUP(B192,lookup!G:G,lookup!H:H,"",0)</f>
        <v/>
      </c>
      <c r="D192" t="str">
        <f>_xlfn.XLOOKUP(B192,lookup!G:G,lookup!I:I,"",0)</f>
        <v/>
      </c>
      <c r="E192" s="1" t="str">
        <f>_xlfn.XLOOKUP(A192,TN_GR06_Data!K:K,TN_GR06_Data!I:I,"",0)</f>
        <v/>
      </c>
      <c r="F192" s="1" t="str">
        <f>_xlfn.XLOOKUP(A192,TN_GR06_Data!K:K,TN_GR06_Data!J:J,"",0)</f>
        <v/>
      </c>
      <c r="G192" t="str">
        <f>_xlfn.XLOOKUP(A192,'Tab A - TN_GR06_Pivot'!A:A,'Tab A - TN_GR06_Pivot'!C:C,"",0)</f>
        <v/>
      </c>
      <c r="H192" t="str">
        <f>_xlfn.XLOOKUP(A192,'Tab A - TN_GR06_Pivot'!A:A,'Tab A - TN_GR06_Pivot'!D:D,"",0)</f>
        <v/>
      </c>
      <c r="I192" s="25" t="str">
        <f>_xlfn.XLOOKUP(A192,'Recon Sheet'!A:A,'Recon Sheet'!P:P,"0",0)</f>
        <v>0</v>
      </c>
    </row>
    <row r="193" spans="1:9">
      <c r="A193">
        <f>'Recon Sheet'!A200</f>
        <v>0</v>
      </c>
      <c r="B193" t="str">
        <f>_xlfn.XLOOKUP(A193,'Tab A - TN_GR06_Pivot'!A:A,'Tab A - TN_GR06_Pivot'!B:B,"",0)</f>
        <v/>
      </c>
      <c r="C193" s="42" t="str">
        <f>_xlfn.XLOOKUP(B193,lookup!G:G,lookup!H:H,"",0)</f>
        <v/>
      </c>
      <c r="D193" t="str">
        <f>_xlfn.XLOOKUP(B193,lookup!G:G,lookup!I:I,"",0)</f>
        <v/>
      </c>
      <c r="E193" s="1" t="str">
        <f>_xlfn.XLOOKUP(A193,TN_GR06_Data!K:K,TN_GR06_Data!I:I,"",0)</f>
        <v/>
      </c>
      <c r="F193" s="1" t="str">
        <f>_xlfn.XLOOKUP(A193,TN_GR06_Data!K:K,TN_GR06_Data!J:J,"",0)</f>
        <v/>
      </c>
      <c r="G193" t="str">
        <f>_xlfn.XLOOKUP(A193,'Tab A - TN_GR06_Pivot'!A:A,'Tab A - TN_GR06_Pivot'!C:C,"",0)</f>
        <v/>
      </c>
      <c r="H193" t="str">
        <f>_xlfn.XLOOKUP(A193,'Tab A - TN_GR06_Pivot'!A:A,'Tab A - TN_GR06_Pivot'!D:D,"",0)</f>
        <v/>
      </c>
      <c r="I193" s="25" t="str">
        <f>_xlfn.XLOOKUP(A193,'Recon Sheet'!A:A,'Recon Sheet'!P:P,"0",0)</f>
        <v>0</v>
      </c>
    </row>
    <row r="194" spans="1:9">
      <c r="A194">
        <f>'Recon Sheet'!A201</f>
        <v>0</v>
      </c>
      <c r="B194" t="str">
        <f>_xlfn.XLOOKUP(A194,'Tab A - TN_GR06_Pivot'!A:A,'Tab A - TN_GR06_Pivot'!B:B,"",0)</f>
        <v/>
      </c>
      <c r="C194" s="42" t="str">
        <f>_xlfn.XLOOKUP(B194,lookup!G:G,lookup!H:H,"",0)</f>
        <v/>
      </c>
      <c r="D194" t="str">
        <f>_xlfn.XLOOKUP(B194,lookup!G:G,lookup!I:I,"",0)</f>
        <v/>
      </c>
      <c r="E194" s="1" t="str">
        <f>_xlfn.XLOOKUP(A194,TN_GR06_Data!K:K,TN_GR06_Data!I:I,"",0)</f>
        <v/>
      </c>
      <c r="F194" s="1" t="str">
        <f>_xlfn.XLOOKUP(A194,TN_GR06_Data!K:K,TN_GR06_Data!J:J,"",0)</f>
        <v/>
      </c>
      <c r="G194" t="str">
        <f>_xlfn.XLOOKUP(A194,'Tab A - TN_GR06_Pivot'!A:A,'Tab A - TN_GR06_Pivot'!C:C,"",0)</f>
        <v/>
      </c>
      <c r="H194" t="str">
        <f>_xlfn.XLOOKUP(A194,'Tab A - TN_GR06_Pivot'!A:A,'Tab A - TN_GR06_Pivot'!D:D,"",0)</f>
        <v/>
      </c>
      <c r="I194" s="25" t="str">
        <f>_xlfn.XLOOKUP(A194,'Recon Sheet'!A:A,'Recon Sheet'!P:P,"0",0)</f>
        <v>0</v>
      </c>
    </row>
    <row r="195" spans="1:9">
      <c r="A195">
        <f>'Recon Sheet'!A202</f>
        <v>0</v>
      </c>
      <c r="B195" t="str">
        <f>_xlfn.XLOOKUP(A195,'Tab A - TN_GR06_Pivot'!A:A,'Tab A - TN_GR06_Pivot'!B:B,"",0)</f>
        <v/>
      </c>
      <c r="C195" s="42" t="str">
        <f>_xlfn.XLOOKUP(B195,lookup!G:G,lookup!H:H,"",0)</f>
        <v/>
      </c>
      <c r="D195" t="str">
        <f>_xlfn.XLOOKUP(B195,lookup!G:G,lookup!I:I,"",0)</f>
        <v/>
      </c>
      <c r="E195" s="1" t="str">
        <f>_xlfn.XLOOKUP(A195,TN_GR06_Data!K:K,TN_GR06_Data!I:I,"",0)</f>
        <v/>
      </c>
      <c r="F195" s="1" t="str">
        <f>_xlfn.XLOOKUP(A195,TN_GR06_Data!K:K,TN_GR06_Data!J:J,"",0)</f>
        <v/>
      </c>
      <c r="G195" t="str">
        <f>_xlfn.XLOOKUP(A195,'Tab A - TN_GR06_Pivot'!A:A,'Tab A - TN_GR06_Pivot'!C:C,"",0)</f>
        <v/>
      </c>
      <c r="H195" t="str">
        <f>_xlfn.XLOOKUP(A195,'Tab A - TN_GR06_Pivot'!A:A,'Tab A - TN_GR06_Pivot'!D:D,"",0)</f>
        <v/>
      </c>
      <c r="I195" s="25" t="str">
        <f>_xlfn.XLOOKUP(A195,'Recon Sheet'!A:A,'Recon Sheet'!P:P,"0",0)</f>
        <v>0</v>
      </c>
    </row>
    <row r="196" spans="1:9">
      <c r="A196">
        <f>'Recon Sheet'!A203</f>
        <v>0</v>
      </c>
      <c r="B196" t="str">
        <f>_xlfn.XLOOKUP(A196,'Tab A - TN_GR06_Pivot'!A:A,'Tab A - TN_GR06_Pivot'!B:B,"",0)</f>
        <v/>
      </c>
      <c r="C196" s="42" t="str">
        <f>_xlfn.XLOOKUP(B196,lookup!G:G,lookup!H:H,"",0)</f>
        <v/>
      </c>
      <c r="D196" t="str">
        <f>_xlfn.XLOOKUP(B196,lookup!G:G,lookup!I:I,"",0)</f>
        <v/>
      </c>
      <c r="E196" s="1" t="str">
        <f>_xlfn.XLOOKUP(A196,TN_GR06_Data!K:K,TN_GR06_Data!I:I,"",0)</f>
        <v/>
      </c>
      <c r="F196" s="1" t="str">
        <f>_xlfn.XLOOKUP(A196,TN_GR06_Data!K:K,TN_GR06_Data!J:J,"",0)</f>
        <v/>
      </c>
      <c r="G196" t="str">
        <f>_xlfn.XLOOKUP(A196,'Tab A - TN_GR06_Pivot'!A:A,'Tab A - TN_GR06_Pivot'!C:C,"",0)</f>
        <v/>
      </c>
      <c r="H196" t="str">
        <f>_xlfn.XLOOKUP(A196,'Tab A - TN_GR06_Pivot'!A:A,'Tab A - TN_GR06_Pivot'!D:D,"",0)</f>
        <v/>
      </c>
      <c r="I196" s="25" t="str">
        <f>_xlfn.XLOOKUP(A196,'Recon Sheet'!A:A,'Recon Sheet'!P:P,"0",0)</f>
        <v>0</v>
      </c>
    </row>
    <row r="197" spans="1:9">
      <c r="A197">
        <f>'Recon Sheet'!A204</f>
        <v>0</v>
      </c>
      <c r="B197" t="str">
        <f>_xlfn.XLOOKUP(A197,'Tab A - TN_GR06_Pivot'!A:A,'Tab A - TN_GR06_Pivot'!B:B,"",0)</f>
        <v/>
      </c>
      <c r="C197" s="42" t="str">
        <f>_xlfn.XLOOKUP(B197,lookup!G:G,lookup!H:H,"",0)</f>
        <v/>
      </c>
      <c r="D197" t="str">
        <f>_xlfn.XLOOKUP(B197,lookup!G:G,lookup!I:I,"",0)</f>
        <v/>
      </c>
      <c r="E197" s="1" t="str">
        <f>_xlfn.XLOOKUP(A197,TN_GR06_Data!K:K,TN_GR06_Data!I:I,"",0)</f>
        <v/>
      </c>
      <c r="F197" s="1" t="str">
        <f>_xlfn.XLOOKUP(A197,TN_GR06_Data!K:K,TN_GR06_Data!J:J,"",0)</f>
        <v/>
      </c>
      <c r="G197" t="str">
        <f>_xlfn.XLOOKUP(A197,'Tab A - TN_GR06_Pivot'!A:A,'Tab A - TN_GR06_Pivot'!C:C,"",0)</f>
        <v/>
      </c>
      <c r="H197" t="str">
        <f>_xlfn.XLOOKUP(A197,'Tab A - TN_GR06_Pivot'!A:A,'Tab A - TN_GR06_Pivot'!D:D,"",0)</f>
        <v/>
      </c>
      <c r="I197" s="25" t="str">
        <f>_xlfn.XLOOKUP(A197,'Recon Sheet'!A:A,'Recon Sheet'!P:P,"0",0)</f>
        <v>0</v>
      </c>
    </row>
    <row r="198" spans="1:9">
      <c r="A198">
        <f>'Recon Sheet'!A205</f>
        <v>0</v>
      </c>
      <c r="B198" t="str">
        <f>_xlfn.XLOOKUP(A198,'Tab A - TN_GR06_Pivot'!A:A,'Tab A - TN_GR06_Pivot'!B:B,"",0)</f>
        <v/>
      </c>
      <c r="C198" s="42" t="str">
        <f>_xlfn.XLOOKUP(B198,lookup!G:G,lookup!H:H,"",0)</f>
        <v/>
      </c>
      <c r="D198" t="str">
        <f>_xlfn.XLOOKUP(B198,lookup!G:G,lookup!I:I,"",0)</f>
        <v/>
      </c>
      <c r="E198" s="1" t="str">
        <f>_xlfn.XLOOKUP(A198,TN_GR06_Data!K:K,TN_GR06_Data!I:I,"",0)</f>
        <v/>
      </c>
      <c r="F198" s="1" t="str">
        <f>_xlfn.XLOOKUP(A198,TN_GR06_Data!K:K,TN_GR06_Data!J:J,"",0)</f>
        <v/>
      </c>
      <c r="G198" t="str">
        <f>_xlfn.XLOOKUP(A198,'Tab A - TN_GR06_Pivot'!A:A,'Tab A - TN_GR06_Pivot'!C:C,"",0)</f>
        <v/>
      </c>
      <c r="H198" t="str">
        <f>_xlfn.XLOOKUP(A198,'Tab A - TN_GR06_Pivot'!A:A,'Tab A - TN_GR06_Pivot'!D:D,"",0)</f>
        <v/>
      </c>
      <c r="I198" s="25" t="str">
        <f>_xlfn.XLOOKUP(A198,'Recon Sheet'!A:A,'Recon Sheet'!P:P,"0",0)</f>
        <v>0</v>
      </c>
    </row>
    <row r="199" spans="1:9">
      <c r="A199">
        <f>'Recon Sheet'!A206</f>
        <v>0</v>
      </c>
      <c r="B199" t="str">
        <f>_xlfn.XLOOKUP(A199,'Tab A - TN_GR06_Pivot'!A:A,'Tab A - TN_GR06_Pivot'!B:B,"",0)</f>
        <v/>
      </c>
      <c r="C199" s="42" t="str">
        <f>_xlfn.XLOOKUP(B199,lookup!G:G,lookup!H:H,"",0)</f>
        <v/>
      </c>
      <c r="D199" t="str">
        <f>_xlfn.XLOOKUP(B199,lookup!G:G,lookup!I:I,"",0)</f>
        <v/>
      </c>
      <c r="E199" s="1" t="str">
        <f>_xlfn.XLOOKUP(A199,TN_GR06_Data!K:K,TN_GR06_Data!I:I,"",0)</f>
        <v/>
      </c>
      <c r="F199" s="1" t="str">
        <f>_xlfn.XLOOKUP(A199,TN_GR06_Data!K:K,TN_GR06_Data!J:J,"",0)</f>
        <v/>
      </c>
      <c r="G199" t="str">
        <f>_xlfn.XLOOKUP(A199,'Tab A - TN_GR06_Pivot'!A:A,'Tab A - TN_GR06_Pivot'!C:C,"",0)</f>
        <v/>
      </c>
      <c r="H199" t="str">
        <f>_xlfn.XLOOKUP(A199,'Tab A - TN_GR06_Pivot'!A:A,'Tab A - TN_GR06_Pivot'!D:D,"",0)</f>
        <v/>
      </c>
      <c r="I199" s="25" t="str">
        <f>_xlfn.XLOOKUP(A199,'Recon Sheet'!A:A,'Recon Sheet'!P:P,"0",0)</f>
        <v>0</v>
      </c>
    </row>
    <row r="200" spans="1:9">
      <c r="A200">
        <f>'Recon Sheet'!A207</f>
        <v>0</v>
      </c>
      <c r="B200" t="str">
        <f>_xlfn.XLOOKUP(A200,'Tab A - TN_GR06_Pivot'!A:A,'Tab A - TN_GR06_Pivot'!B:B,"",0)</f>
        <v/>
      </c>
      <c r="C200" s="42" t="str">
        <f>_xlfn.XLOOKUP(B200,lookup!G:G,lookup!H:H,"",0)</f>
        <v/>
      </c>
      <c r="D200" t="str">
        <f>_xlfn.XLOOKUP(B200,lookup!G:G,lookup!I:I,"",0)</f>
        <v/>
      </c>
      <c r="E200" s="1" t="str">
        <f>_xlfn.XLOOKUP(A200,TN_GR06_Data!K:K,TN_GR06_Data!I:I,"",0)</f>
        <v/>
      </c>
      <c r="F200" s="1" t="str">
        <f>_xlfn.XLOOKUP(A200,TN_GR06_Data!K:K,TN_GR06_Data!J:J,"",0)</f>
        <v/>
      </c>
      <c r="G200" t="str">
        <f>_xlfn.XLOOKUP(A200,'Tab A - TN_GR06_Pivot'!A:A,'Tab A - TN_GR06_Pivot'!C:C,"",0)</f>
        <v/>
      </c>
      <c r="H200" t="str">
        <f>_xlfn.XLOOKUP(A200,'Tab A - TN_GR06_Pivot'!A:A,'Tab A - TN_GR06_Pivot'!D:D,"",0)</f>
        <v/>
      </c>
      <c r="I200" s="25" t="str">
        <f>_xlfn.XLOOKUP(A200,'Recon Sheet'!A:A,'Recon Sheet'!P:P,"0",0)</f>
        <v>0</v>
      </c>
    </row>
    <row r="201" spans="1:9">
      <c r="A201">
        <f>'Recon Sheet'!A208</f>
        <v>0</v>
      </c>
      <c r="B201" t="str">
        <f>_xlfn.XLOOKUP(A201,'Tab A - TN_GR06_Pivot'!A:A,'Tab A - TN_GR06_Pivot'!B:B,"",0)</f>
        <v/>
      </c>
      <c r="C201" s="42" t="str">
        <f>_xlfn.XLOOKUP(B201,lookup!G:G,lookup!H:H,"",0)</f>
        <v/>
      </c>
      <c r="D201" t="str">
        <f>_xlfn.XLOOKUP(B201,lookup!G:G,lookup!I:I,"",0)</f>
        <v/>
      </c>
      <c r="E201" s="1" t="str">
        <f>_xlfn.XLOOKUP(A201,TN_GR06_Data!K:K,TN_GR06_Data!I:I,"",0)</f>
        <v/>
      </c>
      <c r="F201" s="1" t="str">
        <f>_xlfn.XLOOKUP(A201,TN_GR06_Data!K:K,TN_GR06_Data!J:J,"",0)</f>
        <v/>
      </c>
      <c r="G201" t="str">
        <f>_xlfn.XLOOKUP(A201,'Tab A - TN_GR06_Pivot'!A:A,'Tab A - TN_GR06_Pivot'!C:C,"",0)</f>
        <v/>
      </c>
      <c r="H201" t="str">
        <f>_xlfn.XLOOKUP(A201,'Tab A - TN_GR06_Pivot'!A:A,'Tab A - TN_GR06_Pivot'!D:D,"",0)</f>
        <v/>
      </c>
      <c r="I201" s="25" t="str">
        <f>_xlfn.XLOOKUP(A201,'Recon Sheet'!A:A,'Recon Sheet'!P:P,"0",0)</f>
        <v>0</v>
      </c>
    </row>
    <row r="202" spans="1:9">
      <c r="A202">
        <f>'Recon Sheet'!A209</f>
        <v>0</v>
      </c>
      <c r="B202" t="str">
        <f>_xlfn.XLOOKUP(A202,'Tab A - TN_GR06_Pivot'!A:A,'Tab A - TN_GR06_Pivot'!B:B,"",0)</f>
        <v/>
      </c>
      <c r="C202" s="42" t="str">
        <f>_xlfn.XLOOKUP(B202,lookup!G:G,lookup!H:H,"",0)</f>
        <v/>
      </c>
      <c r="D202" t="str">
        <f>_xlfn.XLOOKUP(B202,lookup!G:G,lookup!I:I,"",0)</f>
        <v/>
      </c>
      <c r="E202" s="1" t="str">
        <f>_xlfn.XLOOKUP(A202,TN_GR06_Data!K:K,TN_GR06_Data!I:I,"",0)</f>
        <v/>
      </c>
      <c r="F202" s="1" t="str">
        <f>_xlfn.XLOOKUP(A202,TN_GR06_Data!K:K,TN_GR06_Data!J:J,"",0)</f>
        <v/>
      </c>
      <c r="G202" t="str">
        <f>_xlfn.XLOOKUP(A202,'Tab A - TN_GR06_Pivot'!A:A,'Tab A - TN_GR06_Pivot'!C:C,"",0)</f>
        <v/>
      </c>
      <c r="H202" t="str">
        <f>_xlfn.XLOOKUP(A202,'Tab A - TN_GR06_Pivot'!A:A,'Tab A - TN_GR06_Pivot'!D:D,"",0)</f>
        <v/>
      </c>
      <c r="I202" s="25" t="str">
        <f>_xlfn.XLOOKUP(A202,'Recon Sheet'!A:A,'Recon Sheet'!P:P,"0",0)</f>
        <v>0</v>
      </c>
    </row>
    <row r="203" spans="1:9">
      <c r="A203">
        <f>'Recon Sheet'!A210</f>
        <v>0</v>
      </c>
      <c r="B203" t="str">
        <f>_xlfn.XLOOKUP(A203,'Tab A - TN_GR06_Pivot'!A:A,'Tab A - TN_GR06_Pivot'!B:B,"",0)</f>
        <v/>
      </c>
      <c r="C203" s="42" t="str">
        <f>_xlfn.XLOOKUP(B203,lookup!G:G,lookup!H:H,"",0)</f>
        <v/>
      </c>
      <c r="D203" t="str">
        <f>_xlfn.XLOOKUP(B203,lookup!G:G,lookup!I:I,"",0)</f>
        <v/>
      </c>
      <c r="E203" s="1" t="str">
        <f>_xlfn.XLOOKUP(A203,TN_GR06_Data!K:K,TN_GR06_Data!I:I,"",0)</f>
        <v/>
      </c>
      <c r="F203" s="1" t="str">
        <f>_xlfn.XLOOKUP(A203,TN_GR06_Data!K:K,TN_GR06_Data!J:J,"",0)</f>
        <v/>
      </c>
      <c r="G203" t="str">
        <f>_xlfn.XLOOKUP(A203,'Tab A - TN_GR06_Pivot'!A:A,'Tab A - TN_GR06_Pivot'!C:C,"",0)</f>
        <v/>
      </c>
      <c r="H203" t="str">
        <f>_xlfn.XLOOKUP(A203,'Tab A - TN_GR06_Pivot'!A:A,'Tab A - TN_GR06_Pivot'!D:D,"",0)</f>
        <v/>
      </c>
      <c r="I203" s="25" t="str">
        <f>_xlfn.XLOOKUP(A203,'Recon Sheet'!A:A,'Recon Sheet'!P:P,"0",0)</f>
        <v>0</v>
      </c>
    </row>
    <row r="204" spans="1:9">
      <c r="A204">
        <f>'Recon Sheet'!A211</f>
        <v>0</v>
      </c>
      <c r="B204" t="str">
        <f>_xlfn.XLOOKUP(A204,'Tab A - TN_GR06_Pivot'!A:A,'Tab A - TN_GR06_Pivot'!B:B,"",0)</f>
        <v/>
      </c>
      <c r="C204" s="42" t="str">
        <f>_xlfn.XLOOKUP(B204,lookup!G:G,lookup!H:H,"",0)</f>
        <v/>
      </c>
      <c r="D204" t="str">
        <f>_xlfn.XLOOKUP(B204,lookup!G:G,lookup!I:I,"",0)</f>
        <v/>
      </c>
      <c r="E204" s="1" t="str">
        <f>_xlfn.XLOOKUP(A204,TN_GR06_Data!K:K,TN_GR06_Data!I:I,"",0)</f>
        <v/>
      </c>
      <c r="F204" s="1" t="str">
        <f>_xlfn.XLOOKUP(A204,TN_GR06_Data!K:K,TN_GR06_Data!J:J,"",0)</f>
        <v/>
      </c>
      <c r="G204" t="str">
        <f>_xlfn.XLOOKUP(A204,'Tab A - TN_GR06_Pivot'!A:A,'Tab A - TN_GR06_Pivot'!C:C,"",0)</f>
        <v/>
      </c>
      <c r="H204" t="str">
        <f>_xlfn.XLOOKUP(A204,'Tab A - TN_GR06_Pivot'!A:A,'Tab A - TN_GR06_Pivot'!D:D,"",0)</f>
        <v/>
      </c>
      <c r="I204" s="25" t="str">
        <f>_xlfn.XLOOKUP(A204,'Recon Sheet'!A:A,'Recon Sheet'!P:P,"0",0)</f>
        <v>0</v>
      </c>
    </row>
    <row r="205" spans="1:9">
      <c r="A205">
        <f>'Recon Sheet'!A212</f>
        <v>0</v>
      </c>
      <c r="B205" t="str">
        <f>_xlfn.XLOOKUP(A205,'Tab A - TN_GR06_Pivot'!A:A,'Tab A - TN_GR06_Pivot'!B:B,"",0)</f>
        <v/>
      </c>
      <c r="C205" s="42" t="str">
        <f>_xlfn.XLOOKUP(B205,lookup!G:G,lookup!H:H,"",0)</f>
        <v/>
      </c>
      <c r="D205" t="str">
        <f>_xlfn.XLOOKUP(B205,lookup!G:G,lookup!I:I,"",0)</f>
        <v/>
      </c>
      <c r="E205" s="1" t="str">
        <f>_xlfn.XLOOKUP(A205,TN_GR06_Data!K:K,TN_GR06_Data!I:I,"",0)</f>
        <v/>
      </c>
      <c r="F205" s="1" t="str">
        <f>_xlfn.XLOOKUP(A205,TN_GR06_Data!K:K,TN_GR06_Data!J:J,"",0)</f>
        <v/>
      </c>
      <c r="G205" t="str">
        <f>_xlfn.XLOOKUP(A205,'Tab A - TN_GR06_Pivot'!A:A,'Tab A - TN_GR06_Pivot'!C:C,"",0)</f>
        <v/>
      </c>
      <c r="H205" t="str">
        <f>_xlfn.XLOOKUP(A205,'Tab A - TN_GR06_Pivot'!A:A,'Tab A - TN_GR06_Pivot'!D:D,"",0)</f>
        <v/>
      </c>
      <c r="I205" s="25" t="str">
        <f>_xlfn.XLOOKUP(A205,'Recon Sheet'!A:A,'Recon Sheet'!P:P,"0",0)</f>
        <v>0</v>
      </c>
    </row>
    <row r="206" spans="1:9">
      <c r="A206">
        <f>'Recon Sheet'!A213</f>
        <v>0</v>
      </c>
      <c r="B206" t="str">
        <f>_xlfn.XLOOKUP(A206,'Tab A - TN_GR06_Pivot'!A:A,'Tab A - TN_GR06_Pivot'!B:B,"",0)</f>
        <v/>
      </c>
      <c r="C206" s="42" t="str">
        <f>_xlfn.XLOOKUP(B206,lookup!G:G,lookup!H:H,"",0)</f>
        <v/>
      </c>
      <c r="D206" t="str">
        <f>_xlfn.XLOOKUP(B206,lookup!G:G,lookup!I:I,"",0)</f>
        <v/>
      </c>
      <c r="E206" s="1" t="str">
        <f>_xlfn.XLOOKUP(A206,TN_GR06_Data!K:K,TN_GR06_Data!I:I,"",0)</f>
        <v/>
      </c>
      <c r="F206" s="1" t="str">
        <f>_xlfn.XLOOKUP(A206,TN_GR06_Data!K:K,TN_GR06_Data!J:J,"",0)</f>
        <v/>
      </c>
      <c r="G206" t="str">
        <f>_xlfn.XLOOKUP(A206,'Tab A - TN_GR06_Pivot'!A:A,'Tab A - TN_GR06_Pivot'!C:C,"",0)</f>
        <v/>
      </c>
      <c r="H206" t="str">
        <f>_xlfn.XLOOKUP(A206,'Tab A - TN_GR06_Pivot'!A:A,'Tab A - TN_GR06_Pivot'!D:D,"",0)</f>
        <v/>
      </c>
      <c r="I206" s="25" t="str">
        <f>_xlfn.XLOOKUP(A206,'Recon Sheet'!A:A,'Recon Sheet'!P:P,"0",0)</f>
        <v>0</v>
      </c>
    </row>
    <row r="207" spans="1:9">
      <c r="A207">
        <f>'Recon Sheet'!A214</f>
        <v>0</v>
      </c>
      <c r="B207" t="str">
        <f>_xlfn.XLOOKUP(A207,'Tab A - TN_GR06_Pivot'!A:A,'Tab A - TN_GR06_Pivot'!B:B,"",0)</f>
        <v/>
      </c>
      <c r="C207" s="42" t="str">
        <f>_xlfn.XLOOKUP(B207,lookup!G:G,lookup!H:H,"",0)</f>
        <v/>
      </c>
      <c r="D207" t="str">
        <f>_xlfn.XLOOKUP(B207,lookup!G:G,lookup!I:I,"",0)</f>
        <v/>
      </c>
      <c r="E207" s="1" t="str">
        <f>_xlfn.XLOOKUP(A207,TN_GR06_Data!K:K,TN_GR06_Data!I:I,"",0)</f>
        <v/>
      </c>
      <c r="F207" s="1" t="str">
        <f>_xlfn.XLOOKUP(A207,TN_GR06_Data!K:K,TN_GR06_Data!J:J,"",0)</f>
        <v/>
      </c>
      <c r="G207" t="str">
        <f>_xlfn.XLOOKUP(A207,'Tab A - TN_GR06_Pivot'!A:A,'Tab A - TN_GR06_Pivot'!C:C,"",0)</f>
        <v/>
      </c>
      <c r="H207" t="str">
        <f>_xlfn.XLOOKUP(A207,'Tab A - TN_GR06_Pivot'!A:A,'Tab A - TN_GR06_Pivot'!D:D,"",0)</f>
        <v/>
      </c>
      <c r="I207" s="25" t="str">
        <f>_xlfn.XLOOKUP(A207,'Recon Sheet'!A:A,'Recon Sheet'!P:P,"0",0)</f>
        <v>0</v>
      </c>
    </row>
    <row r="208" spans="1:9">
      <c r="A208">
        <f>'Recon Sheet'!A215</f>
        <v>0</v>
      </c>
      <c r="B208" t="str">
        <f>_xlfn.XLOOKUP(A208,'Tab A - TN_GR06_Pivot'!A:A,'Tab A - TN_GR06_Pivot'!B:B,"",0)</f>
        <v/>
      </c>
      <c r="C208" s="42" t="str">
        <f>_xlfn.XLOOKUP(B208,lookup!G:G,lookup!H:H,"",0)</f>
        <v/>
      </c>
      <c r="D208" t="str">
        <f>_xlfn.XLOOKUP(B208,lookup!G:G,lookup!I:I,"",0)</f>
        <v/>
      </c>
      <c r="E208" s="1" t="str">
        <f>_xlfn.XLOOKUP(A208,TN_GR06_Data!K:K,TN_GR06_Data!I:I,"",0)</f>
        <v/>
      </c>
      <c r="F208" s="1" t="str">
        <f>_xlfn.XLOOKUP(A208,TN_GR06_Data!K:K,TN_GR06_Data!J:J,"",0)</f>
        <v/>
      </c>
      <c r="G208" t="str">
        <f>_xlfn.XLOOKUP(A208,'Tab A - TN_GR06_Pivot'!A:A,'Tab A - TN_GR06_Pivot'!C:C,"",0)</f>
        <v/>
      </c>
      <c r="H208" t="str">
        <f>_xlfn.XLOOKUP(A208,'Tab A - TN_GR06_Pivot'!A:A,'Tab A - TN_GR06_Pivot'!D:D,"",0)</f>
        <v/>
      </c>
      <c r="I208" s="25" t="str">
        <f>_xlfn.XLOOKUP(A208,'Recon Sheet'!A:A,'Recon Sheet'!P:P,"0",0)</f>
        <v>0</v>
      </c>
    </row>
    <row r="209" spans="1:9">
      <c r="A209">
        <f>'Recon Sheet'!A216</f>
        <v>0</v>
      </c>
      <c r="B209" t="str">
        <f>_xlfn.XLOOKUP(A209,'Tab A - TN_GR06_Pivot'!A:A,'Tab A - TN_GR06_Pivot'!B:B,"",0)</f>
        <v/>
      </c>
      <c r="C209" s="42" t="str">
        <f>_xlfn.XLOOKUP(B209,lookup!G:G,lookup!H:H,"",0)</f>
        <v/>
      </c>
      <c r="D209" t="str">
        <f>_xlfn.XLOOKUP(B209,lookup!G:G,lookup!I:I,"",0)</f>
        <v/>
      </c>
      <c r="E209" s="1" t="str">
        <f>_xlfn.XLOOKUP(A209,TN_GR06_Data!K:K,TN_GR06_Data!I:I,"",0)</f>
        <v/>
      </c>
      <c r="F209" s="1" t="str">
        <f>_xlfn.XLOOKUP(A209,TN_GR06_Data!K:K,TN_GR06_Data!J:J,"",0)</f>
        <v/>
      </c>
      <c r="G209" t="str">
        <f>_xlfn.XLOOKUP(A209,'Tab A - TN_GR06_Pivot'!A:A,'Tab A - TN_GR06_Pivot'!C:C,"",0)</f>
        <v/>
      </c>
      <c r="H209" t="str">
        <f>_xlfn.XLOOKUP(A209,'Tab A - TN_GR06_Pivot'!A:A,'Tab A - TN_GR06_Pivot'!D:D,"",0)</f>
        <v/>
      </c>
      <c r="I209" s="25" t="str">
        <f>_xlfn.XLOOKUP(A209,'Recon Sheet'!A:A,'Recon Sheet'!P:P,"0",0)</f>
        <v>0</v>
      </c>
    </row>
    <row r="210" spans="1:9">
      <c r="A210">
        <f>'Recon Sheet'!A217</f>
        <v>0</v>
      </c>
      <c r="B210" t="str">
        <f>_xlfn.XLOOKUP(A210,'Tab A - TN_GR06_Pivot'!A:A,'Tab A - TN_GR06_Pivot'!B:B,"",0)</f>
        <v/>
      </c>
      <c r="C210" s="42" t="str">
        <f>_xlfn.XLOOKUP(B210,lookup!G:G,lookup!H:H,"",0)</f>
        <v/>
      </c>
      <c r="D210" t="str">
        <f>_xlfn.XLOOKUP(B210,lookup!G:G,lookup!I:I,"",0)</f>
        <v/>
      </c>
      <c r="E210" s="1" t="str">
        <f>_xlfn.XLOOKUP(A210,TN_GR06_Data!K:K,TN_GR06_Data!I:I,"",0)</f>
        <v/>
      </c>
      <c r="F210" s="1" t="str">
        <f>_xlfn.XLOOKUP(A210,TN_GR06_Data!K:K,TN_GR06_Data!J:J,"",0)</f>
        <v/>
      </c>
      <c r="G210" t="str">
        <f>_xlfn.XLOOKUP(A210,'Tab A - TN_GR06_Pivot'!A:A,'Tab A - TN_GR06_Pivot'!C:C,"",0)</f>
        <v/>
      </c>
      <c r="H210" t="str">
        <f>_xlfn.XLOOKUP(A210,'Tab A - TN_GR06_Pivot'!A:A,'Tab A - TN_GR06_Pivot'!D:D,"",0)</f>
        <v/>
      </c>
      <c r="I210" s="25" t="str">
        <f>_xlfn.XLOOKUP(A210,'Recon Sheet'!A:A,'Recon Sheet'!P:P,"0",0)</f>
        <v>0</v>
      </c>
    </row>
    <row r="211" spans="1:9">
      <c r="A211">
        <f>'Recon Sheet'!A218</f>
        <v>0</v>
      </c>
      <c r="B211" t="str">
        <f>_xlfn.XLOOKUP(A211,'Tab A - TN_GR06_Pivot'!A:A,'Tab A - TN_GR06_Pivot'!B:B,"",0)</f>
        <v/>
      </c>
      <c r="C211" s="42" t="str">
        <f>_xlfn.XLOOKUP(B211,lookup!G:G,lookup!H:H,"",0)</f>
        <v/>
      </c>
      <c r="D211" t="str">
        <f>_xlfn.XLOOKUP(B211,lookup!G:G,lookup!I:I,"",0)</f>
        <v/>
      </c>
      <c r="E211" s="1" t="str">
        <f>_xlfn.XLOOKUP(A211,TN_GR06_Data!K:K,TN_GR06_Data!I:I,"",0)</f>
        <v/>
      </c>
      <c r="F211" s="1" t="str">
        <f>_xlfn.XLOOKUP(A211,TN_GR06_Data!K:K,TN_GR06_Data!J:J,"",0)</f>
        <v/>
      </c>
      <c r="G211" t="str">
        <f>_xlfn.XLOOKUP(A211,'Tab A - TN_GR06_Pivot'!A:A,'Tab A - TN_GR06_Pivot'!C:C,"",0)</f>
        <v/>
      </c>
      <c r="H211" t="str">
        <f>_xlfn.XLOOKUP(A211,'Tab A - TN_GR06_Pivot'!A:A,'Tab A - TN_GR06_Pivot'!D:D,"",0)</f>
        <v/>
      </c>
      <c r="I211" s="25" t="str">
        <f>_xlfn.XLOOKUP(A211,'Recon Sheet'!A:A,'Recon Sheet'!P:P,"0",0)</f>
        <v>0</v>
      </c>
    </row>
    <row r="212" spans="1:9">
      <c r="A212">
        <f>'Recon Sheet'!A219</f>
        <v>0</v>
      </c>
      <c r="B212" t="str">
        <f>_xlfn.XLOOKUP(A212,'Tab A - TN_GR06_Pivot'!A:A,'Tab A - TN_GR06_Pivot'!B:B,"",0)</f>
        <v/>
      </c>
      <c r="C212" s="42" t="str">
        <f>_xlfn.XLOOKUP(B212,lookup!G:G,lookup!H:H,"",0)</f>
        <v/>
      </c>
      <c r="D212" t="str">
        <f>_xlfn.XLOOKUP(B212,lookup!G:G,lookup!I:I,"",0)</f>
        <v/>
      </c>
      <c r="E212" s="1" t="str">
        <f>_xlfn.XLOOKUP(A212,TN_GR06_Data!K:K,TN_GR06_Data!I:I,"",0)</f>
        <v/>
      </c>
      <c r="F212" s="1" t="str">
        <f>_xlfn.XLOOKUP(A212,TN_GR06_Data!K:K,TN_GR06_Data!J:J,"",0)</f>
        <v/>
      </c>
      <c r="G212" t="str">
        <f>_xlfn.XLOOKUP(A212,'Tab A - TN_GR06_Pivot'!A:A,'Tab A - TN_GR06_Pivot'!C:C,"",0)</f>
        <v/>
      </c>
      <c r="H212" t="str">
        <f>_xlfn.XLOOKUP(A212,'Tab A - TN_GR06_Pivot'!A:A,'Tab A - TN_GR06_Pivot'!D:D,"",0)</f>
        <v/>
      </c>
      <c r="I212" s="25" t="str">
        <f>_xlfn.XLOOKUP(A212,'Recon Sheet'!A:A,'Recon Sheet'!P:P,"0",0)</f>
        <v>0</v>
      </c>
    </row>
    <row r="213" spans="1:9">
      <c r="A213">
        <f>'Recon Sheet'!A220</f>
        <v>0</v>
      </c>
      <c r="B213" t="str">
        <f>_xlfn.XLOOKUP(A213,'Tab A - TN_GR06_Pivot'!A:A,'Tab A - TN_GR06_Pivot'!B:B,"",0)</f>
        <v/>
      </c>
      <c r="C213" s="42" t="str">
        <f>_xlfn.XLOOKUP(B213,lookup!G:G,lookup!H:H,"",0)</f>
        <v/>
      </c>
      <c r="D213" t="str">
        <f>_xlfn.XLOOKUP(B213,lookup!G:G,lookup!I:I,"",0)</f>
        <v/>
      </c>
      <c r="E213" s="1" t="str">
        <f>_xlfn.XLOOKUP(A213,TN_GR06_Data!K:K,TN_GR06_Data!I:I,"",0)</f>
        <v/>
      </c>
      <c r="F213" s="1" t="str">
        <f>_xlfn.XLOOKUP(A213,TN_GR06_Data!K:K,TN_GR06_Data!J:J,"",0)</f>
        <v/>
      </c>
      <c r="G213" t="str">
        <f>_xlfn.XLOOKUP(A213,'Tab A - TN_GR06_Pivot'!A:A,'Tab A - TN_GR06_Pivot'!C:C,"",0)</f>
        <v/>
      </c>
      <c r="H213" t="str">
        <f>_xlfn.XLOOKUP(A213,'Tab A - TN_GR06_Pivot'!A:A,'Tab A - TN_GR06_Pivot'!D:D,"",0)</f>
        <v/>
      </c>
      <c r="I213" s="25" t="str">
        <f>_xlfn.XLOOKUP(A213,'Recon Sheet'!A:A,'Recon Sheet'!P:P,"0",0)</f>
        <v>0</v>
      </c>
    </row>
    <row r="214" spans="1:9">
      <c r="A214">
        <f>'Recon Sheet'!A221</f>
        <v>0</v>
      </c>
      <c r="B214" t="str">
        <f>_xlfn.XLOOKUP(A214,'Tab A - TN_GR06_Pivot'!A:A,'Tab A - TN_GR06_Pivot'!B:B,"",0)</f>
        <v/>
      </c>
      <c r="C214" s="42" t="str">
        <f>_xlfn.XLOOKUP(B214,lookup!G:G,lookup!H:H,"",0)</f>
        <v/>
      </c>
      <c r="D214" t="str">
        <f>_xlfn.XLOOKUP(B214,lookup!G:G,lookup!I:I,"",0)</f>
        <v/>
      </c>
      <c r="E214" s="1" t="str">
        <f>_xlfn.XLOOKUP(A214,TN_GR06_Data!K:K,TN_GR06_Data!I:I,"",0)</f>
        <v/>
      </c>
      <c r="F214" s="1" t="str">
        <f>_xlfn.XLOOKUP(A214,TN_GR06_Data!K:K,TN_GR06_Data!J:J,"",0)</f>
        <v/>
      </c>
      <c r="G214" t="str">
        <f>_xlfn.XLOOKUP(A214,'Tab A - TN_GR06_Pivot'!A:A,'Tab A - TN_GR06_Pivot'!C:C,"",0)</f>
        <v/>
      </c>
      <c r="H214" t="str">
        <f>_xlfn.XLOOKUP(A214,'Tab A - TN_GR06_Pivot'!A:A,'Tab A - TN_GR06_Pivot'!D:D,"",0)</f>
        <v/>
      </c>
      <c r="I214" s="25" t="str">
        <f>_xlfn.XLOOKUP(A214,'Recon Sheet'!A:A,'Recon Sheet'!P:P,"0",0)</f>
        <v>0</v>
      </c>
    </row>
    <row r="215" spans="1:9">
      <c r="A215">
        <f>'Recon Sheet'!A222</f>
        <v>0</v>
      </c>
      <c r="B215" t="str">
        <f>_xlfn.XLOOKUP(A215,'Tab A - TN_GR06_Pivot'!A:A,'Tab A - TN_GR06_Pivot'!B:B,"",0)</f>
        <v/>
      </c>
      <c r="C215" s="42" t="str">
        <f>_xlfn.XLOOKUP(B215,lookup!G:G,lookup!H:H,"",0)</f>
        <v/>
      </c>
      <c r="D215" t="str">
        <f>_xlfn.XLOOKUP(B215,lookup!G:G,lookup!I:I,"",0)</f>
        <v/>
      </c>
      <c r="E215" s="1" t="str">
        <f>_xlfn.XLOOKUP(A215,TN_GR06_Data!K:K,TN_GR06_Data!I:I,"",0)</f>
        <v/>
      </c>
      <c r="F215" s="1" t="str">
        <f>_xlfn.XLOOKUP(A215,TN_GR06_Data!K:K,TN_GR06_Data!J:J,"",0)</f>
        <v/>
      </c>
      <c r="G215" t="str">
        <f>_xlfn.XLOOKUP(A215,'Tab A - TN_GR06_Pivot'!A:A,'Tab A - TN_GR06_Pivot'!C:C,"",0)</f>
        <v/>
      </c>
      <c r="H215" t="str">
        <f>_xlfn.XLOOKUP(A215,'Tab A - TN_GR06_Pivot'!A:A,'Tab A - TN_GR06_Pivot'!D:D,"",0)</f>
        <v/>
      </c>
      <c r="I215" s="25" t="str">
        <f>_xlfn.XLOOKUP(A215,'Recon Sheet'!A:A,'Recon Sheet'!P:P,"0",0)</f>
        <v>0</v>
      </c>
    </row>
    <row r="216" spans="1:9">
      <c r="A216">
        <f>'Recon Sheet'!A223</f>
        <v>0</v>
      </c>
      <c r="B216" t="str">
        <f>_xlfn.XLOOKUP(A216,'Tab A - TN_GR06_Pivot'!A:A,'Tab A - TN_GR06_Pivot'!B:B,"",0)</f>
        <v/>
      </c>
      <c r="C216" s="42" t="str">
        <f>_xlfn.XLOOKUP(B216,lookup!G:G,lookup!H:H,"",0)</f>
        <v/>
      </c>
      <c r="D216" t="str">
        <f>_xlfn.XLOOKUP(B216,lookup!G:G,lookup!I:I,"",0)</f>
        <v/>
      </c>
      <c r="E216" s="1" t="str">
        <f>_xlfn.XLOOKUP(A216,TN_GR06_Data!K:K,TN_GR06_Data!I:I,"",0)</f>
        <v/>
      </c>
      <c r="F216" s="1" t="str">
        <f>_xlfn.XLOOKUP(A216,TN_GR06_Data!K:K,TN_GR06_Data!J:J,"",0)</f>
        <v/>
      </c>
      <c r="G216" t="str">
        <f>_xlfn.XLOOKUP(A216,'Tab A - TN_GR06_Pivot'!A:A,'Tab A - TN_GR06_Pivot'!C:C,"",0)</f>
        <v/>
      </c>
      <c r="H216" t="str">
        <f>_xlfn.XLOOKUP(A216,'Tab A - TN_GR06_Pivot'!A:A,'Tab A - TN_GR06_Pivot'!D:D,"",0)</f>
        <v/>
      </c>
      <c r="I216" s="25" t="str">
        <f>_xlfn.XLOOKUP(A216,'Recon Sheet'!A:A,'Recon Sheet'!P:P,"0",0)</f>
        <v>0</v>
      </c>
    </row>
    <row r="217" spans="1:9">
      <c r="A217">
        <f>'Recon Sheet'!A224</f>
        <v>0</v>
      </c>
      <c r="B217" t="str">
        <f>_xlfn.XLOOKUP(A217,'Tab A - TN_GR06_Pivot'!A:A,'Tab A - TN_GR06_Pivot'!B:B,"",0)</f>
        <v/>
      </c>
      <c r="C217" s="42" t="str">
        <f>_xlfn.XLOOKUP(B217,lookup!G:G,lookup!H:H,"",0)</f>
        <v/>
      </c>
      <c r="D217" t="str">
        <f>_xlfn.XLOOKUP(B217,lookup!G:G,lookup!I:I,"",0)</f>
        <v/>
      </c>
      <c r="E217" s="1" t="str">
        <f>_xlfn.XLOOKUP(A217,TN_GR06_Data!K:K,TN_GR06_Data!I:I,"",0)</f>
        <v/>
      </c>
      <c r="F217" s="1" t="str">
        <f>_xlfn.XLOOKUP(A217,TN_GR06_Data!K:K,TN_GR06_Data!J:J,"",0)</f>
        <v/>
      </c>
      <c r="G217" t="str">
        <f>_xlfn.XLOOKUP(A217,'Tab A - TN_GR06_Pivot'!A:A,'Tab A - TN_GR06_Pivot'!C:C,"",0)</f>
        <v/>
      </c>
      <c r="H217" t="str">
        <f>_xlfn.XLOOKUP(A217,'Tab A - TN_GR06_Pivot'!A:A,'Tab A - TN_GR06_Pivot'!D:D,"",0)</f>
        <v/>
      </c>
      <c r="I217" s="25" t="str">
        <f>_xlfn.XLOOKUP(A217,'Recon Sheet'!A:A,'Recon Sheet'!P:P,"0",0)</f>
        <v>0</v>
      </c>
    </row>
    <row r="218" spans="1:9">
      <c r="A218">
        <f>'Recon Sheet'!A225</f>
        <v>0</v>
      </c>
      <c r="B218" t="str">
        <f>_xlfn.XLOOKUP(A218,'Tab A - TN_GR06_Pivot'!A:A,'Tab A - TN_GR06_Pivot'!B:B,"",0)</f>
        <v/>
      </c>
      <c r="C218" s="42" t="str">
        <f>_xlfn.XLOOKUP(B218,lookup!G:G,lookup!H:H,"",0)</f>
        <v/>
      </c>
      <c r="D218" t="str">
        <f>_xlfn.XLOOKUP(B218,lookup!G:G,lookup!I:I,"",0)</f>
        <v/>
      </c>
      <c r="E218" s="1" t="str">
        <f>_xlfn.XLOOKUP(A218,TN_GR06_Data!K:K,TN_GR06_Data!I:I,"",0)</f>
        <v/>
      </c>
      <c r="F218" s="1" t="str">
        <f>_xlfn.XLOOKUP(A218,TN_GR06_Data!K:K,TN_GR06_Data!J:J,"",0)</f>
        <v/>
      </c>
      <c r="G218" t="str">
        <f>_xlfn.XLOOKUP(A218,'Tab A - TN_GR06_Pivot'!A:A,'Tab A - TN_GR06_Pivot'!C:C,"",0)</f>
        <v/>
      </c>
      <c r="H218" t="str">
        <f>_xlfn.XLOOKUP(A218,'Tab A - TN_GR06_Pivot'!A:A,'Tab A - TN_GR06_Pivot'!D:D,"",0)</f>
        <v/>
      </c>
      <c r="I218" s="25" t="str">
        <f>_xlfn.XLOOKUP(A218,'Recon Sheet'!A:A,'Recon Sheet'!P:P,"0",0)</f>
        <v>0</v>
      </c>
    </row>
    <row r="219" spans="1:9">
      <c r="A219">
        <f>'Recon Sheet'!A226</f>
        <v>0</v>
      </c>
      <c r="B219" t="str">
        <f>_xlfn.XLOOKUP(A219,'Tab A - TN_GR06_Pivot'!A:A,'Tab A - TN_GR06_Pivot'!B:B,"",0)</f>
        <v/>
      </c>
      <c r="C219" s="42" t="str">
        <f>_xlfn.XLOOKUP(B219,lookup!G:G,lookup!H:H,"",0)</f>
        <v/>
      </c>
      <c r="D219" t="str">
        <f>_xlfn.XLOOKUP(B219,lookup!G:G,lookup!I:I,"",0)</f>
        <v/>
      </c>
      <c r="E219" s="1" t="str">
        <f>_xlfn.XLOOKUP(A219,TN_GR06_Data!K:K,TN_GR06_Data!I:I,"",0)</f>
        <v/>
      </c>
      <c r="F219" s="1" t="str">
        <f>_xlfn.XLOOKUP(A219,TN_GR06_Data!K:K,TN_GR06_Data!J:J,"",0)</f>
        <v/>
      </c>
      <c r="G219" t="str">
        <f>_xlfn.XLOOKUP(A219,'Tab A - TN_GR06_Pivot'!A:A,'Tab A - TN_GR06_Pivot'!C:C,"",0)</f>
        <v/>
      </c>
      <c r="H219" t="str">
        <f>_xlfn.XLOOKUP(A219,'Tab A - TN_GR06_Pivot'!A:A,'Tab A - TN_GR06_Pivot'!D:D,"",0)</f>
        <v/>
      </c>
      <c r="I219" s="25" t="str">
        <f>_xlfn.XLOOKUP(A219,'Recon Sheet'!A:A,'Recon Sheet'!P:P,"0",0)</f>
        <v>0</v>
      </c>
    </row>
    <row r="220" spans="1:9">
      <c r="A220">
        <f>'Recon Sheet'!A227</f>
        <v>0</v>
      </c>
      <c r="B220" t="str">
        <f>_xlfn.XLOOKUP(A220,'Tab A - TN_GR06_Pivot'!A:A,'Tab A - TN_GR06_Pivot'!B:B,"",0)</f>
        <v/>
      </c>
      <c r="C220" s="42" t="str">
        <f>_xlfn.XLOOKUP(B220,lookup!G:G,lookup!H:H,"",0)</f>
        <v/>
      </c>
      <c r="D220" t="str">
        <f>_xlfn.XLOOKUP(B220,lookup!G:G,lookup!I:I,"",0)</f>
        <v/>
      </c>
      <c r="E220" s="1" t="str">
        <f>_xlfn.XLOOKUP(A220,TN_GR06_Data!K:K,TN_GR06_Data!I:I,"",0)</f>
        <v/>
      </c>
      <c r="F220" s="1" t="str">
        <f>_xlfn.XLOOKUP(A220,TN_GR06_Data!K:K,TN_GR06_Data!J:J,"",0)</f>
        <v/>
      </c>
      <c r="G220" t="str">
        <f>_xlfn.XLOOKUP(A220,'Tab A - TN_GR06_Pivot'!A:A,'Tab A - TN_GR06_Pivot'!C:C,"",0)</f>
        <v/>
      </c>
      <c r="H220" t="str">
        <f>_xlfn.XLOOKUP(A220,'Tab A - TN_GR06_Pivot'!A:A,'Tab A - TN_GR06_Pivot'!D:D,"",0)</f>
        <v/>
      </c>
      <c r="I220" s="25" t="str">
        <f>_xlfn.XLOOKUP(A220,'Recon Sheet'!A:A,'Recon Sheet'!P:P,"0",0)</f>
        <v>0</v>
      </c>
    </row>
    <row r="221" spans="1:9">
      <c r="A221">
        <f>'Recon Sheet'!A228</f>
        <v>0</v>
      </c>
      <c r="B221" t="str">
        <f>_xlfn.XLOOKUP(A221,'Tab A - TN_GR06_Pivot'!A:A,'Tab A - TN_GR06_Pivot'!B:B,"",0)</f>
        <v/>
      </c>
      <c r="C221" s="42" t="str">
        <f>_xlfn.XLOOKUP(B221,lookup!G:G,lookup!H:H,"",0)</f>
        <v/>
      </c>
      <c r="D221" t="str">
        <f>_xlfn.XLOOKUP(B221,lookup!G:G,lookup!I:I,"",0)</f>
        <v/>
      </c>
      <c r="E221" s="1" t="str">
        <f>_xlfn.XLOOKUP(A221,TN_GR06_Data!K:K,TN_GR06_Data!I:I,"",0)</f>
        <v/>
      </c>
      <c r="F221" s="1" t="str">
        <f>_xlfn.XLOOKUP(A221,TN_GR06_Data!K:K,TN_GR06_Data!J:J,"",0)</f>
        <v/>
      </c>
      <c r="G221" t="str">
        <f>_xlfn.XLOOKUP(A221,'Tab A - TN_GR06_Pivot'!A:A,'Tab A - TN_GR06_Pivot'!C:C,"",0)</f>
        <v/>
      </c>
      <c r="H221" t="str">
        <f>_xlfn.XLOOKUP(A221,'Tab A - TN_GR06_Pivot'!A:A,'Tab A - TN_GR06_Pivot'!D:D,"",0)</f>
        <v/>
      </c>
      <c r="I221" s="25" t="str">
        <f>_xlfn.XLOOKUP(A221,'Recon Sheet'!A:A,'Recon Sheet'!P:P,"0",0)</f>
        <v>0</v>
      </c>
    </row>
    <row r="222" spans="1:9">
      <c r="A222">
        <f>'Recon Sheet'!A229</f>
        <v>0</v>
      </c>
      <c r="B222" t="str">
        <f>_xlfn.XLOOKUP(A222,'Tab A - TN_GR06_Pivot'!A:A,'Tab A - TN_GR06_Pivot'!B:B,"",0)</f>
        <v/>
      </c>
      <c r="C222" s="42" t="str">
        <f>_xlfn.XLOOKUP(B222,lookup!G:G,lookup!H:H,"",0)</f>
        <v/>
      </c>
      <c r="D222" t="str">
        <f>_xlfn.XLOOKUP(B222,lookup!G:G,lookup!I:I,"",0)</f>
        <v/>
      </c>
      <c r="E222" s="1" t="str">
        <f>_xlfn.XLOOKUP(A222,TN_GR06_Data!K:K,TN_GR06_Data!I:I,"",0)</f>
        <v/>
      </c>
      <c r="F222" s="1" t="str">
        <f>_xlfn.XLOOKUP(A222,TN_GR06_Data!K:K,TN_GR06_Data!J:J,"",0)</f>
        <v/>
      </c>
      <c r="G222" t="str">
        <f>_xlfn.XLOOKUP(A222,'Tab A - TN_GR06_Pivot'!A:A,'Tab A - TN_GR06_Pivot'!C:C,"",0)</f>
        <v/>
      </c>
      <c r="H222" t="str">
        <f>_xlfn.XLOOKUP(A222,'Tab A - TN_GR06_Pivot'!A:A,'Tab A - TN_GR06_Pivot'!D:D,"",0)</f>
        <v/>
      </c>
      <c r="I222" s="25" t="str">
        <f>_xlfn.XLOOKUP(A222,'Recon Sheet'!A:A,'Recon Sheet'!P:P,"0",0)</f>
        <v>0</v>
      </c>
    </row>
    <row r="223" spans="1:9">
      <c r="A223">
        <f>'Recon Sheet'!A230</f>
        <v>0</v>
      </c>
      <c r="B223" t="str">
        <f>_xlfn.XLOOKUP(A223,'Tab A - TN_GR06_Pivot'!A:A,'Tab A - TN_GR06_Pivot'!B:B,"",0)</f>
        <v/>
      </c>
      <c r="C223" s="42" t="str">
        <f>_xlfn.XLOOKUP(B223,lookup!G:G,lookup!H:H,"",0)</f>
        <v/>
      </c>
      <c r="D223" t="str">
        <f>_xlfn.XLOOKUP(B223,lookup!G:G,lookup!I:I,"",0)</f>
        <v/>
      </c>
      <c r="E223" s="1" t="str">
        <f>_xlfn.XLOOKUP(A223,TN_GR06_Data!K:K,TN_GR06_Data!I:I,"",0)</f>
        <v/>
      </c>
      <c r="F223" s="1" t="str">
        <f>_xlfn.XLOOKUP(A223,TN_GR06_Data!K:K,TN_GR06_Data!J:J,"",0)</f>
        <v/>
      </c>
      <c r="G223" t="str">
        <f>_xlfn.XLOOKUP(A223,'Tab A - TN_GR06_Pivot'!A:A,'Tab A - TN_GR06_Pivot'!C:C,"",0)</f>
        <v/>
      </c>
      <c r="H223" t="str">
        <f>_xlfn.XLOOKUP(A223,'Tab A - TN_GR06_Pivot'!A:A,'Tab A - TN_GR06_Pivot'!D:D,"",0)</f>
        <v/>
      </c>
      <c r="I223" s="25" t="str">
        <f>_xlfn.XLOOKUP(A223,'Recon Sheet'!A:A,'Recon Sheet'!P:P,"0",0)</f>
        <v>0</v>
      </c>
    </row>
    <row r="224" spans="1:9">
      <c r="A224">
        <f>'Recon Sheet'!A231</f>
        <v>0</v>
      </c>
      <c r="B224" t="str">
        <f>_xlfn.XLOOKUP(A224,'Tab A - TN_GR06_Pivot'!A:A,'Tab A - TN_GR06_Pivot'!B:B,"",0)</f>
        <v/>
      </c>
      <c r="C224" s="42" t="str">
        <f>_xlfn.XLOOKUP(B224,lookup!G:G,lookup!H:H,"",0)</f>
        <v/>
      </c>
      <c r="D224" t="str">
        <f>_xlfn.XLOOKUP(B224,lookup!G:G,lookup!I:I,"",0)</f>
        <v/>
      </c>
      <c r="E224" s="1" t="str">
        <f>_xlfn.XLOOKUP(A224,TN_GR06_Data!K:K,TN_GR06_Data!I:I,"",0)</f>
        <v/>
      </c>
      <c r="F224" s="1" t="str">
        <f>_xlfn.XLOOKUP(A224,TN_GR06_Data!K:K,TN_GR06_Data!J:J,"",0)</f>
        <v/>
      </c>
      <c r="G224" t="str">
        <f>_xlfn.XLOOKUP(A224,'Tab A - TN_GR06_Pivot'!A:A,'Tab A - TN_GR06_Pivot'!C:C,"",0)</f>
        <v/>
      </c>
      <c r="H224" t="str">
        <f>_xlfn.XLOOKUP(A224,'Tab A - TN_GR06_Pivot'!A:A,'Tab A - TN_GR06_Pivot'!D:D,"",0)</f>
        <v/>
      </c>
      <c r="I224" s="25" t="str">
        <f>_xlfn.XLOOKUP(A224,'Recon Sheet'!A:A,'Recon Sheet'!P:P,"0",0)</f>
        <v>0</v>
      </c>
    </row>
    <row r="225" spans="1:9">
      <c r="A225">
        <f>'Recon Sheet'!A232</f>
        <v>0</v>
      </c>
      <c r="B225" t="str">
        <f>_xlfn.XLOOKUP(A225,'Tab A - TN_GR06_Pivot'!A:A,'Tab A - TN_GR06_Pivot'!B:B,"",0)</f>
        <v/>
      </c>
      <c r="C225" s="42" t="str">
        <f>_xlfn.XLOOKUP(B225,lookup!G:G,lookup!H:H,"",0)</f>
        <v/>
      </c>
      <c r="D225" t="str">
        <f>_xlfn.XLOOKUP(B225,lookup!G:G,lookup!I:I,"",0)</f>
        <v/>
      </c>
      <c r="E225" s="1" t="str">
        <f>_xlfn.XLOOKUP(A225,TN_GR06_Data!K:K,TN_GR06_Data!I:I,"",0)</f>
        <v/>
      </c>
      <c r="F225" s="1" t="str">
        <f>_xlfn.XLOOKUP(A225,TN_GR06_Data!K:K,TN_GR06_Data!J:J,"",0)</f>
        <v/>
      </c>
      <c r="G225" t="str">
        <f>_xlfn.XLOOKUP(A225,'Tab A - TN_GR06_Pivot'!A:A,'Tab A - TN_GR06_Pivot'!C:C,"",0)</f>
        <v/>
      </c>
      <c r="H225" t="str">
        <f>_xlfn.XLOOKUP(A225,'Tab A - TN_GR06_Pivot'!A:A,'Tab A - TN_GR06_Pivot'!D:D,"",0)</f>
        <v/>
      </c>
      <c r="I225" s="25" t="str">
        <f>_xlfn.XLOOKUP(A225,'Recon Sheet'!A:A,'Recon Sheet'!P:P,"0",0)</f>
        <v>0</v>
      </c>
    </row>
    <row r="226" spans="1:9">
      <c r="A226">
        <f>'Recon Sheet'!A233</f>
        <v>0</v>
      </c>
      <c r="B226" t="str">
        <f>_xlfn.XLOOKUP(A226,'Tab A - TN_GR06_Pivot'!A:A,'Tab A - TN_GR06_Pivot'!B:B,"",0)</f>
        <v/>
      </c>
      <c r="C226" s="42" t="str">
        <f>_xlfn.XLOOKUP(B226,lookup!G:G,lookup!H:H,"",0)</f>
        <v/>
      </c>
      <c r="D226" t="str">
        <f>_xlfn.XLOOKUP(B226,lookup!G:G,lookup!I:I,"",0)</f>
        <v/>
      </c>
      <c r="E226" s="1" t="str">
        <f>_xlfn.XLOOKUP(A226,TN_GR06_Data!K:K,TN_GR06_Data!I:I,"",0)</f>
        <v/>
      </c>
      <c r="F226" s="1" t="str">
        <f>_xlfn.XLOOKUP(A226,TN_GR06_Data!K:K,TN_GR06_Data!J:J,"",0)</f>
        <v/>
      </c>
      <c r="G226" t="str">
        <f>_xlfn.XLOOKUP(A226,'Tab A - TN_GR06_Pivot'!A:A,'Tab A - TN_GR06_Pivot'!C:C,"",0)</f>
        <v/>
      </c>
      <c r="H226" t="str">
        <f>_xlfn.XLOOKUP(A226,'Tab A - TN_GR06_Pivot'!A:A,'Tab A - TN_GR06_Pivot'!D:D,"",0)</f>
        <v/>
      </c>
      <c r="I226" s="25" t="str">
        <f>_xlfn.XLOOKUP(A226,'Recon Sheet'!A:A,'Recon Sheet'!P:P,"0",0)</f>
        <v>0</v>
      </c>
    </row>
    <row r="227" spans="1:9">
      <c r="A227">
        <f>'Recon Sheet'!A234</f>
        <v>0</v>
      </c>
      <c r="B227" t="str">
        <f>_xlfn.XLOOKUP(A227,'Tab A - TN_GR06_Pivot'!A:A,'Tab A - TN_GR06_Pivot'!B:B,"",0)</f>
        <v/>
      </c>
      <c r="C227" s="42" t="str">
        <f>_xlfn.XLOOKUP(B227,lookup!G:G,lookup!H:H,"",0)</f>
        <v/>
      </c>
      <c r="D227" t="str">
        <f>_xlfn.XLOOKUP(B227,lookup!G:G,lookup!I:I,"",0)</f>
        <v/>
      </c>
      <c r="E227" s="1" t="str">
        <f>_xlfn.XLOOKUP(A227,TN_GR06_Data!K:K,TN_GR06_Data!I:I,"",0)</f>
        <v/>
      </c>
      <c r="F227" s="1" t="str">
        <f>_xlfn.XLOOKUP(A227,TN_GR06_Data!K:K,TN_GR06_Data!J:J,"",0)</f>
        <v/>
      </c>
      <c r="G227" t="str">
        <f>_xlfn.XLOOKUP(A227,'Tab A - TN_GR06_Pivot'!A:A,'Tab A - TN_GR06_Pivot'!C:C,"",0)</f>
        <v/>
      </c>
      <c r="H227" t="str">
        <f>_xlfn.XLOOKUP(A227,'Tab A - TN_GR06_Pivot'!A:A,'Tab A - TN_GR06_Pivot'!D:D,"",0)</f>
        <v/>
      </c>
      <c r="I227" s="25" t="str">
        <f>_xlfn.XLOOKUP(A227,'Recon Sheet'!A:A,'Recon Sheet'!P:P,"0",0)</f>
        <v>0</v>
      </c>
    </row>
    <row r="228" spans="1:9">
      <c r="A228">
        <f>'Recon Sheet'!A235</f>
        <v>0</v>
      </c>
      <c r="B228" t="str">
        <f>_xlfn.XLOOKUP(A228,'Tab A - TN_GR06_Pivot'!A:A,'Tab A - TN_GR06_Pivot'!B:B,"",0)</f>
        <v/>
      </c>
      <c r="C228" s="42" t="str">
        <f>_xlfn.XLOOKUP(B228,lookup!G:G,lookup!H:H,"",0)</f>
        <v/>
      </c>
      <c r="D228" t="str">
        <f>_xlfn.XLOOKUP(B228,lookup!G:G,lookup!I:I,"",0)</f>
        <v/>
      </c>
      <c r="E228" s="1" t="str">
        <f>_xlfn.XLOOKUP(A228,TN_GR06_Data!K:K,TN_GR06_Data!I:I,"",0)</f>
        <v/>
      </c>
      <c r="F228" s="1" t="str">
        <f>_xlfn.XLOOKUP(A228,TN_GR06_Data!K:K,TN_GR06_Data!J:J,"",0)</f>
        <v/>
      </c>
      <c r="G228" t="str">
        <f>_xlfn.XLOOKUP(A228,'Tab A - TN_GR06_Pivot'!A:A,'Tab A - TN_GR06_Pivot'!C:C,"",0)</f>
        <v/>
      </c>
      <c r="H228" t="str">
        <f>_xlfn.XLOOKUP(A228,'Tab A - TN_GR06_Pivot'!A:A,'Tab A - TN_GR06_Pivot'!D:D,"",0)</f>
        <v/>
      </c>
      <c r="I228" s="25" t="str">
        <f>_xlfn.XLOOKUP(A228,'Recon Sheet'!A:A,'Recon Sheet'!P:P,"0",0)</f>
        <v>0</v>
      </c>
    </row>
    <row r="229" spans="1:9">
      <c r="A229">
        <f>'Recon Sheet'!A236</f>
        <v>0</v>
      </c>
      <c r="B229" t="str">
        <f>_xlfn.XLOOKUP(A229,'Tab A - TN_GR06_Pivot'!A:A,'Tab A - TN_GR06_Pivot'!B:B,"",0)</f>
        <v/>
      </c>
      <c r="C229" s="42" t="str">
        <f>_xlfn.XLOOKUP(B229,lookup!G:G,lookup!H:H,"",0)</f>
        <v/>
      </c>
      <c r="D229" t="str">
        <f>_xlfn.XLOOKUP(B229,lookup!G:G,lookup!I:I,"",0)</f>
        <v/>
      </c>
      <c r="E229" s="1" t="str">
        <f>_xlfn.XLOOKUP(A229,TN_GR06_Data!K:K,TN_GR06_Data!I:I,"",0)</f>
        <v/>
      </c>
      <c r="F229" s="1" t="str">
        <f>_xlfn.XLOOKUP(A229,TN_GR06_Data!K:K,TN_GR06_Data!J:J,"",0)</f>
        <v/>
      </c>
      <c r="G229" t="str">
        <f>_xlfn.XLOOKUP(A229,'Tab A - TN_GR06_Pivot'!A:A,'Tab A - TN_GR06_Pivot'!C:C,"",0)</f>
        <v/>
      </c>
      <c r="H229" t="str">
        <f>_xlfn.XLOOKUP(A229,'Tab A - TN_GR06_Pivot'!A:A,'Tab A - TN_GR06_Pivot'!D:D,"",0)</f>
        <v/>
      </c>
      <c r="I229" s="25" t="str">
        <f>_xlfn.XLOOKUP(A229,'Recon Sheet'!A:A,'Recon Sheet'!P:P,"0",0)</f>
        <v>0</v>
      </c>
    </row>
    <row r="230" spans="1:9">
      <c r="A230">
        <f>'Recon Sheet'!A237</f>
        <v>0</v>
      </c>
      <c r="B230" t="str">
        <f>_xlfn.XLOOKUP(A230,'Tab A - TN_GR06_Pivot'!A:A,'Tab A - TN_GR06_Pivot'!B:B,"",0)</f>
        <v/>
      </c>
      <c r="C230" s="42" t="str">
        <f>_xlfn.XLOOKUP(B230,lookup!G:G,lookup!H:H,"",0)</f>
        <v/>
      </c>
      <c r="D230" t="str">
        <f>_xlfn.XLOOKUP(B230,lookup!G:G,lookup!I:I,"",0)</f>
        <v/>
      </c>
      <c r="E230" s="1" t="str">
        <f>_xlfn.XLOOKUP(A230,TN_GR06_Data!K:K,TN_GR06_Data!I:I,"",0)</f>
        <v/>
      </c>
      <c r="F230" s="1" t="str">
        <f>_xlfn.XLOOKUP(A230,TN_GR06_Data!K:K,TN_GR06_Data!J:J,"",0)</f>
        <v/>
      </c>
      <c r="G230" t="str">
        <f>_xlfn.XLOOKUP(A230,'Tab A - TN_GR06_Pivot'!A:A,'Tab A - TN_GR06_Pivot'!C:C,"",0)</f>
        <v/>
      </c>
      <c r="H230" t="str">
        <f>_xlfn.XLOOKUP(A230,'Tab A - TN_GR06_Pivot'!A:A,'Tab A - TN_GR06_Pivot'!D:D,"",0)</f>
        <v/>
      </c>
      <c r="I230" s="25" t="str">
        <f>_xlfn.XLOOKUP(A230,'Recon Sheet'!A:A,'Recon Sheet'!P:P,"0",0)</f>
        <v>0</v>
      </c>
    </row>
    <row r="231" spans="1:9">
      <c r="A231">
        <f>'Recon Sheet'!A238</f>
        <v>0</v>
      </c>
      <c r="B231" t="str">
        <f>_xlfn.XLOOKUP(A231,'Tab A - TN_GR06_Pivot'!A:A,'Tab A - TN_GR06_Pivot'!B:B,"",0)</f>
        <v/>
      </c>
      <c r="C231" s="42" t="str">
        <f>_xlfn.XLOOKUP(B231,lookup!G:G,lookup!H:H,"",0)</f>
        <v/>
      </c>
      <c r="D231" t="str">
        <f>_xlfn.XLOOKUP(B231,lookup!G:G,lookup!I:I,"",0)</f>
        <v/>
      </c>
      <c r="E231" s="1" t="str">
        <f>_xlfn.XLOOKUP(A231,TN_GR06_Data!K:K,TN_GR06_Data!I:I,"",0)</f>
        <v/>
      </c>
      <c r="F231" s="1" t="str">
        <f>_xlfn.XLOOKUP(A231,TN_GR06_Data!K:K,TN_GR06_Data!J:J,"",0)</f>
        <v/>
      </c>
      <c r="G231" t="str">
        <f>_xlfn.XLOOKUP(A231,'Tab A - TN_GR06_Pivot'!A:A,'Tab A - TN_GR06_Pivot'!C:C,"",0)</f>
        <v/>
      </c>
      <c r="H231" t="str">
        <f>_xlfn.XLOOKUP(A231,'Tab A - TN_GR06_Pivot'!A:A,'Tab A - TN_GR06_Pivot'!D:D,"",0)</f>
        <v/>
      </c>
      <c r="I231" s="25" t="str">
        <f>_xlfn.XLOOKUP(A231,'Recon Sheet'!A:A,'Recon Sheet'!P:P,"0",0)</f>
        <v>0</v>
      </c>
    </row>
    <row r="232" spans="1:9">
      <c r="A232">
        <f>'Recon Sheet'!A239</f>
        <v>0</v>
      </c>
      <c r="B232" t="str">
        <f>_xlfn.XLOOKUP(A232,'Tab A - TN_GR06_Pivot'!A:A,'Tab A - TN_GR06_Pivot'!B:B,"",0)</f>
        <v/>
      </c>
      <c r="C232" s="42" t="str">
        <f>_xlfn.XLOOKUP(B232,lookup!G:G,lookup!H:H,"",0)</f>
        <v/>
      </c>
      <c r="D232" t="str">
        <f>_xlfn.XLOOKUP(B232,lookup!G:G,lookup!I:I,"",0)</f>
        <v/>
      </c>
      <c r="E232" s="1" t="str">
        <f>_xlfn.XLOOKUP(A232,TN_GR06_Data!K:K,TN_GR06_Data!I:I,"",0)</f>
        <v/>
      </c>
      <c r="F232" s="1" t="str">
        <f>_xlfn.XLOOKUP(A232,TN_GR06_Data!K:K,TN_GR06_Data!J:J,"",0)</f>
        <v/>
      </c>
      <c r="G232" t="str">
        <f>_xlfn.XLOOKUP(A232,'Tab A - TN_GR06_Pivot'!A:A,'Tab A - TN_GR06_Pivot'!C:C,"",0)</f>
        <v/>
      </c>
      <c r="H232" t="str">
        <f>_xlfn.XLOOKUP(A232,'Tab A - TN_GR06_Pivot'!A:A,'Tab A - TN_GR06_Pivot'!D:D,"",0)</f>
        <v/>
      </c>
      <c r="I232" s="25" t="str">
        <f>_xlfn.XLOOKUP(A232,'Recon Sheet'!A:A,'Recon Sheet'!P:P,"0",0)</f>
        <v>0</v>
      </c>
    </row>
    <row r="233" spans="1:9">
      <c r="A233">
        <f>'Recon Sheet'!A240</f>
        <v>0</v>
      </c>
      <c r="B233" t="str">
        <f>_xlfn.XLOOKUP(A233,'Tab A - TN_GR06_Pivot'!A:A,'Tab A - TN_GR06_Pivot'!B:B,"",0)</f>
        <v/>
      </c>
      <c r="C233" s="42" t="str">
        <f>_xlfn.XLOOKUP(B233,lookup!G:G,lookup!H:H,"",0)</f>
        <v/>
      </c>
      <c r="D233" t="str">
        <f>_xlfn.XLOOKUP(B233,lookup!G:G,lookup!I:I,"",0)</f>
        <v/>
      </c>
      <c r="E233" s="1" t="str">
        <f>_xlfn.XLOOKUP(A233,TN_GR06_Data!K:K,TN_GR06_Data!I:I,"",0)</f>
        <v/>
      </c>
      <c r="F233" s="1" t="str">
        <f>_xlfn.XLOOKUP(A233,TN_GR06_Data!K:K,TN_GR06_Data!J:J,"",0)</f>
        <v/>
      </c>
      <c r="G233" t="str">
        <f>_xlfn.XLOOKUP(A233,'Tab A - TN_GR06_Pivot'!A:A,'Tab A - TN_GR06_Pivot'!C:C,"",0)</f>
        <v/>
      </c>
      <c r="H233" t="str">
        <f>_xlfn.XLOOKUP(A233,'Tab A - TN_GR06_Pivot'!A:A,'Tab A - TN_GR06_Pivot'!D:D,"",0)</f>
        <v/>
      </c>
      <c r="I233" s="25" t="str">
        <f>_xlfn.XLOOKUP(A233,'Recon Sheet'!A:A,'Recon Sheet'!P:P,"0",0)</f>
        <v>0</v>
      </c>
    </row>
    <row r="234" spans="1:9">
      <c r="A234">
        <f>'Recon Sheet'!A241</f>
        <v>0</v>
      </c>
      <c r="B234" t="str">
        <f>_xlfn.XLOOKUP(A234,'Tab A - TN_GR06_Pivot'!A:A,'Tab A - TN_GR06_Pivot'!B:B,"",0)</f>
        <v/>
      </c>
      <c r="C234" s="42" t="str">
        <f>_xlfn.XLOOKUP(B234,lookup!G:G,lookup!H:H,"",0)</f>
        <v/>
      </c>
      <c r="D234" t="str">
        <f>_xlfn.XLOOKUP(B234,lookup!G:G,lookup!I:I,"",0)</f>
        <v/>
      </c>
      <c r="E234" s="1" t="str">
        <f>_xlfn.XLOOKUP(A234,TN_GR06_Data!K:K,TN_GR06_Data!I:I,"",0)</f>
        <v/>
      </c>
      <c r="F234" s="1" t="str">
        <f>_xlfn.XLOOKUP(A234,TN_GR06_Data!K:K,TN_GR06_Data!J:J,"",0)</f>
        <v/>
      </c>
      <c r="G234" t="str">
        <f>_xlfn.XLOOKUP(A234,'Tab A - TN_GR06_Pivot'!A:A,'Tab A - TN_GR06_Pivot'!C:C,"",0)</f>
        <v/>
      </c>
      <c r="H234" t="str">
        <f>_xlfn.XLOOKUP(A234,'Tab A - TN_GR06_Pivot'!A:A,'Tab A - TN_GR06_Pivot'!D:D,"",0)</f>
        <v/>
      </c>
      <c r="I234" s="25" t="str">
        <f>_xlfn.XLOOKUP(A234,'Recon Sheet'!A:A,'Recon Sheet'!P:P,"0",0)</f>
        <v>0</v>
      </c>
    </row>
    <row r="235" spans="1:9">
      <c r="A235">
        <f>'Recon Sheet'!A242</f>
        <v>0</v>
      </c>
      <c r="B235" t="str">
        <f>_xlfn.XLOOKUP(A235,'Tab A - TN_GR06_Pivot'!A:A,'Tab A - TN_GR06_Pivot'!B:B,"",0)</f>
        <v/>
      </c>
      <c r="C235" s="42" t="str">
        <f>_xlfn.XLOOKUP(B235,lookup!G:G,lookup!H:H,"",0)</f>
        <v/>
      </c>
      <c r="D235" t="str">
        <f>_xlfn.XLOOKUP(B235,lookup!G:G,lookup!I:I,"",0)</f>
        <v/>
      </c>
      <c r="E235" s="1" t="str">
        <f>_xlfn.XLOOKUP(A235,TN_GR06_Data!K:K,TN_GR06_Data!I:I,"",0)</f>
        <v/>
      </c>
      <c r="F235" s="1" t="str">
        <f>_xlfn.XLOOKUP(A235,TN_GR06_Data!K:K,TN_GR06_Data!J:J,"",0)</f>
        <v/>
      </c>
      <c r="G235" t="str">
        <f>_xlfn.XLOOKUP(A235,'Tab A - TN_GR06_Pivot'!A:A,'Tab A - TN_GR06_Pivot'!C:C,"",0)</f>
        <v/>
      </c>
      <c r="H235" t="str">
        <f>_xlfn.XLOOKUP(A235,'Tab A - TN_GR06_Pivot'!A:A,'Tab A - TN_GR06_Pivot'!D:D,"",0)</f>
        <v/>
      </c>
      <c r="I235" s="25" t="str">
        <f>_xlfn.XLOOKUP(A235,'Recon Sheet'!A:A,'Recon Sheet'!P:P,"0",0)</f>
        <v>0</v>
      </c>
    </row>
    <row r="236" spans="1:9">
      <c r="A236">
        <f>'Recon Sheet'!A243</f>
        <v>0</v>
      </c>
      <c r="B236" t="str">
        <f>_xlfn.XLOOKUP(A236,'Tab A - TN_GR06_Pivot'!A:A,'Tab A - TN_GR06_Pivot'!B:B,"",0)</f>
        <v/>
      </c>
      <c r="C236" s="42" t="str">
        <f>_xlfn.XLOOKUP(B236,lookup!G:G,lookup!H:H,"",0)</f>
        <v/>
      </c>
      <c r="D236" t="str">
        <f>_xlfn.XLOOKUP(B236,lookup!G:G,lookup!I:I,"",0)</f>
        <v/>
      </c>
      <c r="E236" s="1" t="str">
        <f>_xlfn.XLOOKUP(A236,TN_GR06_Data!K:K,TN_GR06_Data!I:I,"",0)</f>
        <v/>
      </c>
      <c r="F236" s="1" t="str">
        <f>_xlfn.XLOOKUP(A236,TN_GR06_Data!K:K,TN_GR06_Data!J:J,"",0)</f>
        <v/>
      </c>
      <c r="G236" t="str">
        <f>_xlfn.XLOOKUP(A236,'Tab A - TN_GR06_Pivot'!A:A,'Tab A - TN_GR06_Pivot'!C:C,"",0)</f>
        <v/>
      </c>
      <c r="H236" t="str">
        <f>_xlfn.XLOOKUP(A236,'Tab A - TN_GR06_Pivot'!A:A,'Tab A - TN_GR06_Pivot'!D:D,"",0)</f>
        <v/>
      </c>
      <c r="I236" s="25" t="str">
        <f>_xlfn.XLOOKUP(A236,'Recon Sheet'!A:A,'Recon Sheet'!P:P,"0",0)</f>
        <v>0</v>
      </c>
    </row>
    <row r="237" spans="1:9">
      <c r="A237">
        <f>'Recon Sheet'!A244</f>
        <v>0</v>
      </c>
      <c r="B237" t="str">
        <f>_xlfn.XLOOKUP(A237,'Tab A - TN_GR06_Pivot'!A:A,'Tab A - TN_GR06_Pivot'!B:B,"",0)</f>
        <v/>
      </c>
      <c r="C237" s="42" t="str">
        <f>_xlfn.XLOOKUP(B237,lookup!G:G,lookup!H:H,"",0)</f>
        <v/>
      </c>
      <c r="D237" t="str">
        <f>_xlfn.XLOOKUP(B237,lookup!G:G,lookup!I:I,"",0)</f>
        <v/>
      </c>
      <c r="E237" s="1" t="str">
        <f>_xlfn.XLOOKUP(A237,TN_GR06_Data!K:K,TN_GR06_Data!I:I,"",0)</f>
        <v/>
      </c>
      <c r="F237" s="1" t="str">
        <f>_xlfn.XLOOKUP(A237,TN_GR06_Data!K:K,TN_GR06_Data!J:J,"",0)</f>
        <v/>
      </c>
      <c r="G237" t="str">
        <f>_xlfn.XLOOKUP(A237,'Tab A - TN_GR06_Pivot'!A:A,'Tab A - TN_GR06_Pivot'!C:C,"",0)</f>
        <v/>
      </c>
      <c r="H237" t="str">
        <f>_xlfn.XLOOKUP(A237,'Tab A - TN_GR06_Pivot'!A:A,'Tab A - TN_GR06_Pivot'!D:D,"",0)</f>
        <v/>
      </c>
      <c r="I237" s="25" t="str">
        <f>_xlfn.XLOOKUP(A237,'Recon Sheet'!A:A,'Recon Sheet'!P:P,"0",0)</f>
        <v>0</v>
      </c>
    </row>
    <row r="238" spans="1:9">
      <c r="A238">
        <f>'Recon Sheet'!A245</f>
        <v>0</v>
      </c>
      <c r="B238" t="str">
        <f>_xlfn.XLOOKUP(A238,'Tab A - TN_GR06_Pivot'!A:A,'Tab A - TN_GR06_Pivot'!B:B,"",0)</f>
        <v/>
      </c>
      <c r="C238" s="42" t="str">
        <f>_xlfn.XLOOKUP(B238,lookup!G:G,lookup!H:H,"",0)</f>
        <v/>
      </c>
      <c r="D238" t="str">
        <f>_xlfn.XLOOKUP(B238,lookup!G:G,lookup!I:I,"",0)</f>
        <v/>
      </c>
      <c r="E238" s="1" t="str">
        <f>_xlfn.XLOOKUP(A238,TN_GR06_Data!K:K,TN_GR06_Data!I:I,"",0)</f>
        <v/>
      </c>
      <c r="F238" s="1" t="str">
        <f>_xlfn.XLOOKUP(A238,TN_GR06_Data!K:K,TN_GR06_Data!J:J,"",0)</f>
        <v/>
      </c>
      <c r="G238" t="str">
        <f>_xlfn.XLOOKUP(A238,'Tab A - TN_GR06_Pivot'!A:A,'Tab A - TN_GR06_Pivot'!C:C,"",0)</f>
        <v/>
      </c>
      <c r="H238" t="str">
        <f>_xlfn.XLOOKUP(A238,'Tab A - TN_GR06_Pivot'!A:A,'Tab A - TN_GR06_Pivot'!D:D,"",0)</f>
        <v/>
      </c>
      <c r="I238" s="25" t="str">
        <f>_xlfn.XLOOKUP(A238,'Recon Sheet'!A:A,'Recon Sheet'!P:P,"0",0)</f>
        <v>0</v>
      </c>
    </row>
    <row r="239" spans="1:9">
      <c r="A239">
        <f>'Recon Sheet'!A246</f>
        <v>0</v>
      </c>
      <c r="B239" t="str">
        <f>_xlfn.XLOOKUP(A239,'Tab A - TN_GR06_Pivot'!A:A,'Tab A - TN_GR06_Pivot'!B:B,"",0)</f>
        <v/>
      </c>
      <c r="C239" s="42" t="str">
        <f>_xlfn.XLOOKUP(B239,lookup!G:G,lookup!H:H,"",0)</f>
        <v/>
      </c>
      <c r="D239" t="str">
        <f>_xlfn.XLOOKUP(B239,lookup!G:G,lookup!I:I,"",0)</f>
        <v/>
      </c>
      <c r="E239" s="1" t="str">
        <f>_xlfn.XLOOKUP(A239,TN_GR06_Data!K:K,TN_GR06_Data!I:I,"",0)</f>
        <v/>
      </c>
      <c r="F239" s="1" t="str">
        <f>_xlfn.XLOOKUP(A239,TN_GR06_Data!K:K,TN_GR06_Data!J:J,"",0)</f>
        <v/>
      </c>
      <c r="G239" t="str">
        <f>_xlfn.XLOOKUP(A239,'Tab A - TN_GR06_Pivot'!A:A,'Tab A - TN_GR06_Pivot'!C:C,"",0)</f>
        <v/>
      </c>
      <c r="H239" t="str">
        <f>_xlfn.XLOOKUP(A239,'Tab A - TN_GR06_Pivot'!A:A,'Tab A - TN_GR06_Pivot'!D:D,"",0)</f>
        <v/>
      </c>
      <c r="I239" s="25" t="str">
        <f>_xlfn.XLOOKUP(A239,'Recon Sheet'!A:A,'Recon Sheet'!P:P,"0",0)</f>
        <v>0</v>
      </c>
    </row>
    <row r="240" spans="1:9">
      <c r="A240">
        <f>'Recon Sheet'!A247</f>
        <v>0</v>
      </c>
      <c r="B240" t="str">
        <f>_xlfn.XLOOKUP(A240,'Tab A - TN_GR06_Pivot'!A:A,'Tab A - TN_GR06_Pivot'!B:B,"",0)</f>
        <v/>
      </c>
      <c r="C240" s="42" t="str">
        <f>_xlfn.XLOOKUP(B240,lookup!G:G,lookup!H:H,"",0)</f>
        <v/>
      </c>
      <c r="D240" t="str">
        <f>_xlfn.XLOOKUP(B240,lookup!G:G,lookup!I:I,"",0)</f>
        <v/>
      </c>
      <c r="E240" s="1" t="str">
        <f>_xlfn.XLOOKUP(A240,TN_GR06_Data!K:K,TN_GR06_Data!I:I,"",0)</f>
        <v/>
      </c>
      <c r="F240" s="1" t="str">
        <f>_xlfn.XLOOKUP(A240,TN_GR06_Data!K:K,TN_GR06_Data!J:J,"",0)</f>
        <v/>
      </c>
      <c r="G240" t="str">
        <f>_xlfn.XLOOKUP(A240,'Tab A - TN_GR06_Pivot'!A:A,'Tab A - TN_GR06_Pivot'!C:C,"",0)</f>
        <v/>
      </c>
      <c r="H240" t="str">
        <f>_xlfn.XLOOKUP(A240,'Tab A - TN_GR06_Pivot'!A:A,'Tab A - TN_GR06_Pivot'!D:D,"",0)</f>
        <v/>
      </c>
      <c r="I240" s="25" t="str">
        <f>_xlfn.XLOOKUP(A240,'Recon Sheet'!A:A,'Recon Sheet'!P:P,"0",0)</f>
        <v>0</v>
      </c>
    </row>
    <row r="241" spans="1:9">
      <c r="A241">
        <f>'Recon Sheet'!A248</f>
        <v>0</v>
      </c>
      <c r="B241" t="str">
        <f>_xlfn.XLOOKUP(A241,'Tab A - TN_GR06_Pivot'!A:A,'Tab A - TN_GR06_Pivot'!B:B,"",0)</f>
        <v/>
      </c>
      <c r="C241" s="42" t="str">
        <f>_xlfn.XLOOKUP(B241,lookup!G:G,lookup!H:H,"",0)</f>
        <v/>
      </c>
      <c r="D241" t="str">
        <f>_xlfn.XLOOKUP(B241,lookup!G:G,lookup!I:I,"",0)</f>
        <v/>
      </c>
      <c r="E241" s="1" t="str">
        <f>_xlfn.XLOOKUP(A241,TN_GR06_Data!K:K,TN_GR06_Data!I:I,"",0)</f>
        <v/>
      </c>
      <c r="F241" s="1" t="str">
        <f>_xlfn.XLOOKUP(A241,TN_GR06_Data!K:K,TN_GR06_Data!J:J,"",0)</f>
        <v/>
      </c>
      <c r="G241" t="str">
        <f>_xlfn.XLOOKUP(A241,'Tab A - TN_GR06_Pivot'!A:A,'Tab A - TN_GR06_Pivot'!C:C,"",0)</f>
        <v/>
      </c>
      <c r="H241" t="str">
        <f>_xlfn.XLOOKUP(A241,'Tab A - TN_GR06_Pivot'!A:A,'Tab A - TN_GR06_Pivot'!D:D,"",0)</f>
        <v/>
      </c>
      <c r="I241" s="25" t="str">
        <f>_xlfn.XLOOKUP(A241,'Recon Sheet'!A:A,'Recon Sheet'!P:P,"0",0)</f>
        <v>0</v>
      </c>
    </row>
    <row r="242" spans="1:9">
      <c r="A242">
        <f>'Recon Sheet'!A249</f>
        <v>0</v>
      </c>
      <c r="B242" t="str">
        <f>_xlfn.XLOOKUP(A242,'Tab A - TN_GR06_Pivot'!A:A,'Tab A - TN_GR06_Pivot'!B:B,"",0)</f>
        <v/>
      </c>
      <c r="C242" s="42" t="str">
        <f>_xlfn.XLOOKUP(B242,lookup!G:G,lookup!H:H,"",0)</f>
        <v/>
      </c>
      <c r="D242" t="str">
        <f>_xlfn.XLOOKUP(B242,lookup!G:G,lookup!I:I,"",0)</f>
        <v/>
      </c>
      <c r="E242" s="1" t="str">
        <f>_xlfn.XLOOKUP(A242,TN_GR06_Data!K:K,TN_GR06_Data!I:I,"",0)</f>
        <v/>
      </c>
      <c r="F242" s="1" t="str">
        <f>_xlfn.XLOOKUP(A242,TN_GR06_Data!K:K,TN_GR06_Data!J:J,"",0)</f>
        <v/>
      </c>
      <c r="G242" t="str">
        <f>_xlfn.XLOOKUP(A242,'Tab A - TN_GR06_Pivot'!A:A,'Tab A - TN_GR06_Pivot'!C:C,"",0)</f>
        <v/>
      </c>
      <c r="H242" t="str">
        <f>_xlfn.XLOOKUP(A242,'Tab A - TN_GR06_Pivot'!A:A,'Tab A - TN_GR06_Pivot'!D:D,"",0)</f>
        <v/>
      </c>
      <c r="I242" s="25" t="str">
        <f>_xlfn.XLOOKUP(A242,'Recon Sheet'!A:A,'Recon Sheet'!P:P,"0",0)</f>
        <v>0</v>
      </c>
    </row>
    <row r="243" spans="1:9">
      <c r="A243">
        <f>'Recon Sheet'!A250</f>
        <v>0</v>
      </c>
      <c r="B243" t="str">
        <f>_xlfn.XLOOKUP(A243,'Tab A - TN_GR06_Pivot'!A:A,'Tab A - TN_GR06_Pivot'!B:B,"",0)</f>
        <v/>
      </c>
      <c r="C243" s="42" t="str">
        <f>_xlfn.XLOOKUP(B243,lookup!G:G,lookup!H:H,"",0)</f>
        <v/>
      </c>
      <c r="D243" t="str">
        <f>_xlfn.XLOOKUP(B243,lookup!G:G,lookup!I:I,"",0)</f>
        <v/>
      </c>
      <c r="E243" s="1" t="str">
        <f>_xlfn.XLOOKUP(A243,TN_GR06_Data!K:K,TN_GR06_Data!I:I,"",0)</f>
        <v/>
      </c>
      <c r="F243" s="1" t="str">
        <f>_xlfn.XLOOKUP(A243,TN_GR06_Data!K:K,TN_GR06_Data!J:J,"",0)</f>
        <v/>
      </c>
      <c r="G243" t="str">
        <f>_xlfn.XLOOKUP(A243,'Tab A - TN_GR06_Pivot'!A:A,'Tab A - TN_GR06_Pivot'!C:C,"",0)</f>
        <v/>
      </c>
      <c r="H243" t="str">
        <f>_xlfn.XLOOKUP(A243,'Tab A - TN_GR06_Pivot'!A:A,'Tab A - TN_GR06_Pivot'!D:D,"",0)</f>
        <v/>
      </c>
      <c r="I243" s="25" t="str">
        <f>_xlfn.XLOOKUP(A243,'Recon Sheet'!A:A,'Recon Sheet'!P:P,"0",0)</f>
        <v>0</v>
      </c>
    </row>
    <row r="244" spans="1:9">
      <c r="A244">
        <f>'Recon Sheet'!A251</f>
        <v>0</v>
      </c>
      <c r="B244" t="str">
        <f>_xlfn.XLOOKUP(A244,'Tab A - TN_GR06_Pivot'!A:A,'Tab A - TN_GR06_Pivot'!B:B,"",0)</f>
        <v/>
      </c>
      <c r="C244" s="42" t="str">
        <f>_xlfn.XLOOKUP(B244,lookup!G:G,lookup!H:H,"",0)</f>
        <v/>
      </c>
      <c r="D244" t="str">
        <f>_xlfn.XLOOKUP(B244,lookup!G:G,lookup!I:I,"",0)</f>
        <v/>
      </c>
      <c r="E244" s="1" t="str">
        <f>_xlfn.XLOOKUP(A244,TN_GR06_Data!K:K,TN_GR06_Data!I:I,"",0)</f>
        <v/>
      </c>
      <c r="F244" s="1" t="str">
        <f>_xlfn.XLOOKUP(A244,TN_GR06_Data!K:K,TN_GR06_Data!J:J,"",0)</f>
        <v/>
      </c>
      <c r="G244" t="str">
        <f>_xlfn.XLOOKUP(A244,'Tab A - TN_GR06_Pivot'!A:A,'Tab A - TN_GR06_Pivot'!C:C,"",0)</f>
        <v/>
      </c>
      <c r="H244" t="str">
        <f>_xlfn.XLOOKUP(A244,'Tab A - TN_GR06_Pivot'!A:A,'Tab A - TN_GR06_Pivot'!D:D,"",0)</f>
        <v/>
      </c>
      <c r="I244" s="25" t="str">
        <f>_xlfn.XLOOKUP(A244,'Recon Sheet'!A:A,'Recon Sheet'!P:P,"0",0)</f>
        <v>0</v>
      </c>
    </row>
    <row r="245" spans="1:9">
      <c r="A245">
        <f>'Recon Sheet'!A252</f>
        <v>0</v>
      </c>
      <c r="B245" t="str">
        <f>_xlfn.XLOOKUP(A245,'Tab A - TN_GR06_Pivot'!A:A,'Tab A - TN_GR06_Pivot'!B:B,"",0)</f>
        <v/>
      </c>
      <c r="C245" s="42" t="str">
        <f>_xlfn.XLOOKUP(B245,lookup!G:G,lookup!H:H,"",0)</f>
        <v/>
      </c>
      <c r="D245" t="str">
        <f>_xlfn.XLOOKUP(B245,lookup!G:G,lookup!I:I,"",0)</f>
        <v/>
      </c>
      <c r="E245" s="1" t="str">
        <f>_xlfn.XLOOKUP(A245,TN_GR06_Data!K:K,TN_GR06_Data!I:I,"",0)</f>
        <v/>
      </c>
      <c r="F245" s="1" t="str">
        <f>_xlfn.XLOOKUP(A245,TN_GR06_Data!K:K,TN_GR06_Data!J:J,"",0)</f>
        <v/>
      </c>
      <c r="G245" t="str">
        <f>_xlfn.XLOOKUP(A245,'Tab A - TN_GR06_Pivot'!A:A,'Tab A - TN_GR06_Pivot'!C:C,"",0)</f>
        <v/>
      </c>
      <c r="H245" t="str">
        <f>_xlfn.XLOOKUP(A245,'Tab A - TN_GR06_Pivot'!A:A,'Tab A - TN_GR06_Pivot'!D:D,"",0)</f>
        <v/>
      </c>
      <c r="I245" s="25" t="str">
        <f>_xlfn.XLOOKUP(A245,'Recon Sheet'!A:A,'Recon Sheet'!P:P,"0",0)</f>
        <v>0</v>
      </c>
    </row>
    <row r="246" spans="1:9">
      <c r="A246">
        <f>'Recon Sheet'!A253</f>
        <v>0</v>
      </c>
      <c r="B246" t="str">
        <f>_xlfn.XLOOKUP(A246,'Tab A - TN_GR06_Pivot'!A:A,'Tab A - TN_GR06_Pivot'!B:B,"",0)</f>
        <v/>
      </c>
      <c r="C246" s="42" t="str">
        <f>_xlfn.XLOOKUP(B246,lookup!G:G,lookup!H:H,"",0)</f>
        <v/>
      </c>
      <c r="D246" t="str">
        <f>_xlfn.XLOOKUP(B246,lookup!G:G,lookup!I:I,"",0)</f>
        <v/>
      </c>
      <c r="E246" s="1" t="str">
        <f>_xlfn.XLOOKUP(A246,TN_GR06_Data!K:K,TN_GR06_Data!I:I,"",0)</f>
        <v/>
      </c>
      <c r="F246" s="1" t="str">
        <f>_xlfn.XLOOKUP(A246,TN_GR06_Data!K:K,TN_GR06_Data!J:J,"",0)</f>
        <v/>
      </c>
      <c r="G246" t="str">
        <f>_xlfn.XLOOKUP(A246,'Tab A - TN_GR06_Pivot'!A:A,'Tab A - TN_GR06_Pivot'!C:C,"",0)</f>
        <v/>
      </c>
      <c r="H246" t="str">
        <f>_xlfn.XLOOKUP(A246,'Tab A - TN_GR06_Pivot'!A:A,'Tab A - TN_GR06_Pivot'!D:D,"",0)</f>
        <v/>
      </c>
      <c r="I246" s="25" t="str">
        <f>_xlfn.XLOOKUP(A246,'Recon Sheet'!A:A,'Recon Sheet'!P:P,"0",0)</f>
        <v>0</v>
      </c>
    </row>
    <row r="247" spans="1:9">
      <c r="A247">
        <f>'Recon Sheet'!A254</f>
        <v>0</v>
      </c>
      <c r="B247" t="str">
        <f>_xlfn.XLOOKUP(A247,'Tab A - TN_GR06_Pivot'!A:A,'Tab A - TN_GR06_Pivot'!B:B,"",0)</f>
        <v/>
      </c>
      <c r="C247" s="42" t="str">
        <f>_xlfn.XLOOKUP(B247,lookup!G:G,lookup!H:H,"",0)</f>
        <v/>
      </c>
      <c r="D247" t="str">
        <f>_xlfn.XLOOKUP(B247,lookup!G:G,lookup!I:I,"",0)</f>
        <v/>
      </c>
      <c r="E247" s="1" t="str">
        <f>_xlfn.XLOOKUP(A247,TN_GR06_Data!K:K,TN_GR06_Data!I:I,"",0)</f>
        <v/>
      </c>
      <c r="F247" s="1" t="str">
        <f>_xlfn.XLOOKUP(A247,TN_GR06_Data!K:K,TN_GR06_Data!J:J,"",0)</f>
        <v/>
      </c>
      <c r="G247" t="str">
        <f>_xlfn.XLOOKUP(A247,'Tab A - TN_GR06_Pivot'!A:A,'Tab A - TN_GR06_Pivot'!C:C,"",0)</f>
        <v/>
      </c>
      <c r="H247" t="str">
        <f>_xlfn.XLOOKUP(A247,'Tab A - TN_GR06_Pivot'!A:A,'Tab A - TN_GR06_Pivot'!D:D,"",0)</f>
        <v/>
      </c>
      <c r="I247" s="25" t="str">
        <f>_xlfn.XLOOKUP(A247,'Recon Sheet'!A:A,'Recon Sheet'!P:P,"0",0)</f>
        <v>0</v>
      </c>
    </row>
    <row r="248" spans="1:9">
      <c r="A248">
        <f>'Recon Sheet'!A255</f>
        <v>0</v>
      </c>
      <c r="B248" t="str">
        <f>_xlfn.XLOOKUP(A248,'Tab A - TN_GR06_Pivot'!A:A,'Tab A - TN_GR06_Pivot'!B:B,"",0)</f>
        <v/>
      </c>
      <c r="C248" s="42" t="str">
        <f>_xlfn.XLOOKUP(B248,lookup!G:G,lookup!H:H,"",0)</f>
        <v/>
      </c>
      <c r="D248" t="str">
        <f>_xlfn.XLOOKUP(B248,lookup!G:G,lookup!I:I,"",0)</f>
        <v/>
      </c>
      <c r="E248" s="1" t="str">
        <f>_xlfn.XLOOKUP(A248,TN_GR06_Data!K:K,TN_GR06_Data!I:I,"",0)</f>
        <v/>
      </c>
      <c r="F248" s="1" t="str">
        <f>_xlfn.XLOOKUP(A248,TN_GR06_Data!K:K,TN_GR06_Data!J:J,"",0)</f>
        <v/>
      </c>
      <c r="G248" t="str">
        <f>_xlfn.XLOOKUP(A248,'Tab A - TN_GR06_Pivot'!A:A,'Tab A - TN_GR06_Pivot'!C:C,"",0)</f>
        <v/>
      </c>
      <c r="H248" t="str">
        <f>_xlfn.XLOOKUP(A248,'Tab A - TN_GR06_Pivot'!A:A,'Tab A - TN_GR06_Pivot'!D:D,"",0)</f>
        <v/>
      </c>
      <c r="I248" s="25" t="str">
        <f>_xlfn.XLOOKUP(A248,'Recon Sheet'!A:A,'Recon Sheet'!P:P,"0",0)</f>
        <v>0</v>
      </c>
    </row>
    <row r="249" spans="1:9">
      <c r="A249">
        <f>'Recon Sheet'!A256</f>
        <v>0</v>
      </c>
      <c r="B249" t="str">
        <f>_xlfn.XLOOKUP(A249,'Tab A - TN_GR06_Pivot'!A:A,'Tab A - TN_GR06_Pivot'!B:B,"",0)</f>
        <v/>
      </c>
      <c r="C249" s="42" t="str">
        <f>_xlfn.XLOOKUP(B249,lookup!G:G,lookup!H:H,"",0)</f>
        <v/>
      </c>
      <c r="D249" t="str">
        <f>_xlfn.XLOOKUP(B249,lookup!G:G,lookup!I:I,"",0)</f>
        <v/>
      </c>
      <c r="E249" s="1" t="str">
        <f>_xlfn.XLOOKUP(A249,TN_GR06_Data!K:K,TN_GR06_Data!I:I,"",0)</f>
        <v/>
      </c>
      <c r="F249" s="1" t="str">
        <f>_xlfn.XLOOKUP(A249,TN_GR06_Data!K:K,TN_GR06_Data!J:J,"",0)</f>
        <v/>
      </c>
      <c r="G249" t="str">
        <f>_xlfn.XLOOKUP(A249,'Tab A - TN_GR06_Pivot'!A:A,'Tab A - TN_GR06_Pivot'!C:C,"",0)</f>
        <v/>
      </c>
      <c r="H249" t="str">
        <f>_xlfn.XLOOKUP(A249,'Tab A - TN_GR06_Pivot'!A:A,'Tab A - TN_GR06_Pivot'!D:D,"",0)</f>
        <v/>
      </c>
      <c r="I249" s="25" t="str">
        <f>_xlfn.XLOOKUP(A249,'Recon Sheet'!A:A,'Recon Sheet'!P:P,"0",0)</f>
        <v>0</v>
      </c>
    </row>
    <row r="250" spans="1:9">
      <c r="A250">
        <f>'Recon Sheet'!A257</f>
        <v>0</v>
      </c>
      <c r="B250" t="str">
        <f>_xlfn.XLOOKUP(A250,'Tab A - TN_GR06_Pivot'!A:A,'Tab A - TN_GR06_Pivot'!B:B,"",0)</f>
        <v/>
      </c>
      <c r="C250" s="42" t="str">
        <f>_xlfn.XLOOKUP(B250,lookup!G:G,lookup!H:H,"",0)</f>
        <v/>
      </c>
      <c r="D250" t="str">
        <f>_xlfn.XLOOKUP(B250,lookup!G:G,lookup!I:I,"",0)</f>
        <v/>
      </c>
      <c r="E250" s="1" t="str">
        <f>_xlfn.XLOOKUP(A250,TN_GR06_Data!K:K,TN_GR06_Data!I:I,"",0)</f>
        <v/>
      </c>
      <c r="F250" s="1" t="str">
        <f>_xlfn.XLOOKUP(A250,TN_GR06_Data!K:K,TN_GR06_Data!J:J,"",0)</f>
        <v/>
      </c>
      <c r="G250" t="str">
        <f>_xlfn.XLOOKUP(A250,'Tab A - TN_GR06_Pivot'!A:A,'Tab A - TN_GR06_Pivot'!C:C,"",0)</f>
        <v/>
      </c>
      <c r="H250" t="str">
        <f>_xlfn.XLOOKUP(A250,'Tab A - TN_GR06_Pivot'!A:A,'Tab A - TN_GR06_Pivot'!D:D,"",0)</f>
        <v/>
      </c>
      <c r="I250" s="25" t="str">
        <f>_xlfn.XLOOKUP(A250,'Recon Sheet'!A:A,'Recon Sheet'!P:P,"0",0)</f>
        <v>0</v>
      </c>
    </row>
    <row r="251" spans="1:9">
      <c r="A251">
        <f>'Recon Sheet'!A258</f>
        <v>0</v>
      </c>
      <c r="B251" t="str">
        <f>_xlfn.XLOOKUP(A251,'Tab A - TN_GR06_Pivot'!A:A,'Tab A - TN_GR06_Pivot'!B:B,"",0)</f>
        <v/>
      </c>
      <c r="C251" s="42" t="str">
        <f>_xlfn.XLOOKUP(B251,lookup!G:G,lookup!H:H,"",0)</f>
        <v/>
      </c>
      <c r="D251" t="str">
        <f>_xlfn.XLOOKUP(B251,lookup!G:G,lookup!I:I,"",0)</f>
        <v/>
      </c>
      <c r="E251" s="1" t="str">
        <f>_xlfn.XLOOKUP(A251,TN_GR06_Data!K:K,TN_GR06_Data!I:I,"",0)</f>
        <v/>
      </c>
      <c r="F251" s="1" t="str">
        <f>_xlfn.XLOOKUP(A251,TN_GR06_Data!K:K,TN_GR06_Data!J:J,"",0)</f>
        <v/>
      </c>
      <c r="G251" t="str">
        <f>_xlfn.XLOOKUP(A251,'Tab A - TN_GR06_Pivot'!A:A,'Tab A - TN_GR06_Pivot'!C:C,"",0)</f>
        <v/>
      </c>
      <c r="H251" t="str">
        <f>_xlfn.XLOOKUP(A251,'Tab A - TN_GR06_Pivot'!A:A,'Tab A - TN_GR06_Pivot'!D:D,"",0)</f>
        <v/>
      </c>
      <c r="I251" s="25" t="str">
        <f>_xlfn.XLOOKUP(A251,'Recon Sheet'!A:A,'Recon Sheet'!P:P,"0",0)</f>
        <v>0</v>
      </c>
    </row>
    <row r="252" spans="1:9">
      <c r="A252">
        <f>'Recon Sheet'!A259</f>
        <v>0</v>
      </c>
      <c r="B252" t="str">
        <f>_xlfn.XLOOKUP(A252,'Tab A - TN_GR06_Pivot'!A:A,'Tab A - TN_GR06_Pivot'!B:B,"",0)</f>
        <v/>
      </c>
      <c r="C252" s="42" t="str">
        <f>_xlfn.XLOOKUP(B252,lookup!G:G,lookup!H:H,"",0)</f>
        <v/>
      </c>
      <c r="D252" t="str">
        <f>_xlfn.XLOOKUP(B252,lookup!G:G,lookup!I:I,"",0)</f>
        <v/>
      </c>
      <c r="E252" s="1" t="str">
        <f>_xlfn.XLOOKUP(A252,TN_GR06_Data!K:K,TN_GR06_Data!I:I,"",0)</f>
        <v/>
      </c>
      <c r="F252" s="1" t="str">
        <f>_xlfn.XLOOKUP(A252,TN_GR06_Data!K:K,TN_GR06_Data!J:J,"",0)</f>
        <v/>
      </c>
      <c r="G252" t="str">
        <f>_xlfn.XLOOKUP(A252,'Tab A - TN_GR06_Pivot'!A:A,'Tab A - TN_GR06_Pivot'!C:C,"",0)</f>
        <v/>
      </c>
      <c r="H252" t="str">
        <f>_xlfn.XLOOKUP(A252,'Tab A - TN_GR06_Pivot'!A:A,'Tab A - TN_GR06_Pivot'!D:D,"",0)</f>
        <v/>
      </c>
      <c r="I252" s="25" t="str">
        <f>_xlfn.XLOOKUP(A252,'Recon Sheet'!A:A,'Recon Sheet'!P:P,"0",0)</f>
        <v>0</v>
      </c>
    </row>
    <row r="253" spans="1:9">
      <c r="A253">
        <f>'Recon Sheet'!A260</f>
        <v>0</v>
      </c>
      <c r="B253" t="str">
        <f>_xlfn.XLOOKUP(A253,'Tab A - TN_GR06_Pivot'!A:A,'Tab A - TN_GR06_Pivot'!B:B,"",0)</f>
        <v/>
      </c>
      <c r="C253" s="42" t="str">
        <f>_xlfn.XLOOKUP(B253,lookup!G:G,lookup!H:H,"",0)</f>
        <v/>
      </c>
      <c r="D253" t="str">
        <f>_xlfn.XLOOKUP(B253,lookup!G:G,lookup!I:I,"",0)</f>
        <v/>
      </c>
      <c r="E253" s="1" t="str">
        <f>_xlfn.XLOOKUP(A253,TN_GR06_Data!K:K,TN_GR06_Data!I:I,"",0)</f>
        <v/>
      </c>
      <c r="F253" s="1" t="str">
        <f>_xlfn.XLOOKUP(A253,TN_GR06_Data!K:K,TN_GR06_Data!J:J,"",0)</f>
        <v/>
      </c>
      <c r="G253" t="str">
        <f>_xlfn.XLOOKUP(A253,'Tab A - TN_GR06_Pivot'!A:A,'Tab A - TN_GR06_Pivot'!C:C,"",0)</f>
        <v/>
      </c>
      <c r="H253" t="str">
        <f>_xlfn.XLOOKUP(A253,'Tab A - TN_GR06_Pivot'!A:A,'Tab A - TN_GR06_Pivot'!D:D,"",0)</f>
        <v/>
      </c>
      <c r="I253" s="25" t="str">
        <f>_xlfn.XLOOKUP(A253,'Recon Sheet'!A:A,'Recon Sheet'!P:P,"0",0)</f>
        <v>0</v>
      </c>
    </row>
    <row r="254" spans="1:9">
      <c r="A254">
        <f>'Recon Sheet'!A261</f>
        <v>0</v>
      </c>
      <c r="B254" t="str">
        <f>_xlfn.XLOOKUP(A254,'Tab A - TN_GR06_Pivot'!A:A,'Tab A - TN_GR06_Pivot'!B:B,"",0)</f>
        <v/>
      </c>
      <c r="C254" s="42" t="str">
        <f>_xlfn.XLOOKUP(B254,lookup!G:G,lookup!H:H,"",0)</f>
        <v/>
      </c>
      <c r="D254" t="str">
        <f>_xlfn.XLOOKUP(B254,lookup!G:G,lookup!I:I,"",0)</f>
        <v/>
      </c>
      <c r="E254" s="1" t="str">
        <f>_xlfn.XLOOKUP(A254,TN_GR06_Data!K:K,TN_GR06_Data!I:I,"",0)</f>
        <v/>
      </c>
      <c r="F254" s="1" t="str">
        <f>_xlfn.XLOOKUP(A254,TN_GR06_Data!K:K,TN_GR06_Data!J:J,"",0)</f>
        <v/>
      </c>
      <c r="G254" t="str">
        <f>_xlfn.XLOOKUP(A254,'Tab A - TN_GR06_Pivot'!A:A,'Tab A - TN_GR06_Pivot'!C:C,"",0)</f>
        <v/>
      </c>
      <c r="H254" t="str">
        <f>_xlfn.XLOOKUP(A254,'Tab A - TN_GR06_Pivot'!A:A,'Tab A - TN_GR06_Pivot'!D:D,"",0)</f>
        <v/>
      </c>
      <c r="I254" s="25" t="str">
        <f>_xlfn.XLOOKUP(A254,'Recon Sheet'!A:A,'Recon Sheet'!P:P,"0",0)</f>
        <v>0</v>
      </c>
    </row>
    <row r="255" spans="1:9">
      <c r="A255">
        <f>'Recon Sheet'!A262</f>
        <v>0</v>
      </c>
      <c r="B255" t="str">
        <f>_xlfn.XLOOKUP(A255,'Tab A - TN_GR06_Pivot'!A:A,'Tab A - TN_GR06_Pivot'!B:B,"",0)</f>
        <v/>
      </c>
      <c r="C255" s="42" t="str">
        <f>_xlfn.XLOOKUP(B255,lookup!G:G,lookup!H:H,"",0)</f>
        <v/>
      </c>
      <c r="D255" t="str">
        <f>_xlfn.XLOOKUP(B255,lookup!G:G,lookup!I:I,"",0)</f>
        <v/>
      </c>
      <c r="E255" s="1" t="str">
        <f>_xlfn.XLOOKUP(A255,TN_GR06_Data!K:K,TN_GR06_Data!I:I,"",0)</f>
        <v/>
      </c>
      <c r="F255" s="1" t="str">
        <f>_xlfn.XLOOKUP(A255,TN_GR06_Data!K:K,TN_GR06_Data!J:J,"",0)</f>
        <v/>
      </c>
      <c r="G255" t="str">
        <f>_xlfn.XLOOKUP(A255,'Tab A - TN_GR06_Pivot'!A:A,'Tab A - TN_GR06_Pivot'!C:C,"",0)</f>
        <v/>
      </c>
      <c r="H255" t="str">
        <f>_xlfn.XLOOKUP(A255,'Tab A - TN_GR06_Pivot'!A:A,'Tab A - TN_GR06_Pivot'!D:D,"",0)</f>
        <v/>
      </c>
      <c r="I255" s="25" t="str">
        <f>_xlfn.XLOOKUP(A255,'Recon Sheet'!A:A,'Recon Sheet'!P:P,"0",0)</f>
        <v>0</v>
      </c>
    </row>
    <row r="256" spans="1:9">
      <c r="A256">
        <f>'Recon Sheet'!A263</f>
        <v>0</v>
      </c>
      <c r="B256" t="str">
        <f>_xlfn.XLOOKUP(A256,'Tab A - TN_GR06_Pivot'!A:A,'Tab A - TN_GR06_Pivot'!B:B,"",0)</f>
        <v/>
      </c>
      <c r="C256" s="42" t="str">
        <f>_xlfn.XLOOKUP(B256,lookup!G:G,lookup!H:H,"",0)</f>
        <v/>
      </c>
      <c r="D256" t="str">
        <f>_xlfn.XLOOKUP(B256,lookup!G:G,lookup!I:I,"",0)</f>
        <v/>
      </c>
      <c r="E256" s="1" t="str">
        <f>_xlfn.XLOOKUP(A256,TN_GR06_Data!K:K,TN_GR06_Data!I:I,"",0)</f>
        <v/>
      </c>
      <c r="F256" s="1" t="str">
        <f>_xlfn.XLOOKUP(A256,TN_GR06_Data!K:K,TN_GR06_Data!J:J,"",0)</f>
        <v/>
      </c>
      <c r="G256" t="str">
        <f>_xlfn.XLOOKUP(A256,'Tab A - TN_GR06_Pivot'!A:A,'Tab A - TN_GR06_Pivot'!C:C,"",0)</f>
        <v/>
      </c>
      <c r="H256" t="str">
        <f>_xlfn.XLOOKUP(A256,'Tab A - TN_GR06_Pivot'!A:A,'Tab A - TN_GR06_Pivot'!D:D,"",0)</f>
        <v/>
      </c>
      <c r="I256" s="25" t="str">
        <f>_xlfn.XLOOKUP(A256,'Recon Sheet'!A:A,'Recon Sheet'!P:P,"0",0)</f>
        <v>0</v>
      </c>
    </row>
    <row r="257" spans="1:9">
      <c r="A257">
        <f>'Recon Sheet'!A264</f>
        <v>0</v>
      </c>
      <c r="B257" t="str">
        <f>_xlfn.XLOOKUP(A257,'Tab A - TN_GR06_Pivot'!A:A,'Tab A - TN_GR06_Pivot'!B:B,"",0)</f>
        <v/>
      </c>
      <c r="C257" s="42" t="str">
        <f>_xlfn.XLOOKUP(B257,lookup!G:G,lookup!H:H,"",0)</f>
        <v/>
      </c>
      <c r="D257" t="str">
        <f>_xlfn.XLOOKUP(B257,lookup!G:G,lookup!I:I,"",0)</f>
        <v/>
      </c>
      <c r="E257" s="1" t="str">
        <f>_xlfn.XLOOKUP(A257,TN_GR06_Data!K:K,TN_GR06_Data!I:I,"",0)</f>
        <v/>
      </c>
      <c r="F257" s="1" t="str">
        <f>_xlfn.XLOOKUP(A257,TN_GR06_Data!K:K,TN_GR06_Data!J:J,"",0)</f>
        <v/>
      </c>
      <c r="G257" t="str">
        <f>_xlfn.XLOOKUP(A257,'Tab A - TN_GR06_Pivot'!A:A,'Tab A - TN_GR06_Pivot'!C:C,"",0)</f>
        <v/>
      </c>
      <c r="H257" t="str">
        <f>_xlfn.XLOOKUP(A257,'Tab A - TN_GR06_Pivot'!A:A,'Tab A - TN_GR06_Pivot'!D:D,"",0)</f>
        <v/>
      </c>
      <c r="I257" s="25" t="str">
        <f>_xlfn.XLOOKUP(A257,'Recon Sheet'!A:A,'Recon Sheet'!P:P,"0",0)</f>
        <v>0</v>
      </c>
    </row>
    <row r="258" spans="1:9">
      <c r="A258">
        <f>'Recon Sheet'!A265</f>
        <v>0</v>
      </c>
      <c r="B258" t="str">
        <f>_xlfn.XLOOKUP(A258,'Tab A - TN_GR06_Pivot'!A:A,'Tab A - TN_GR06_Pivot'!B:B,"",0)</f>
        <v/>
      </c>
      <c r="C258" s="42" t="str">
        <f>_xlfn.XLOOKUP(B258,lookup!G:G,lookup!H:H,"",0)</f>
        <v/>
      </c>
      <c r="D258" t="str">
        <f>_xlfn.XLOOKUP(B258,lookup!G:G,lookup!I:I,"",0)</f>
        <v/>
      </c>
      <c r="E258" s="1" t="str">
        <f>_xlfn.XLOOKUP(A258,TN_GR06_Data!K:K,TN_GR06_Data!I:I,"",0)</f>
        <v/>
      </c>
      <c r="F258" s="1" t="str">
        <f>_xlfn.XLOOKUP(A258,TN_GR06_Data!K:K,TN_GR06_Data!J:J,"",0)</f>
        <v/>
      </c>
      <c r="G258" t="str">
        <f>_xlfn.XLOOKUP(A258,'Tab A - TN_GR06_Pivot'!A:A,'Tab A - TN_GR06_Pivot'!C:C,"",0)</f>
        <v/>
      </c>
      <c r="H258" t="str">
        <f>_xlfn.XLOOKUP(A258,'Tab A - TN_GR06_Pivot'!A:A,'Tab A - TN_GR06_Pivot'!D:D,"",0)</f>
        <v/>
      </c>
      <c r="I258" s="25" t="str">
        <f>_xlfn.XLOOKUP(A258,'Recon Sheet'!A:A,'Recon Sheet'!P:P,"0",0)</f>
        <v>0</v>
      </c>
    </row>
    <row r="259" spans="1:9">
      <c r="A259">
        <f>'Recon Sheet'!A266</f>
        <v>0</v>
      </c>
      <c r="B259" t="str">
        <f>_xlfn.XLOOKUP(A259,'Tab A - TN_GR06_Pivot'!A:A,'Tab A - TN_GR06_Pivot'!B:B,"",0)</f>
        <v/>
      </c>
      <c r="C259" s="42" t="str">
        <f>_xlfn.XLOOKUP(B259,lookup!G:G,lookup!H:H,"",0)</f>
        <v/>
      </c>
      <c r="D259" t="str">
        <f>_xlfn.XLOOKUP(B259,lookup!G:G,lookup!I:I,"",0)</f>
        <v/>
      </c>
      <c r="E259" s="1" t="str">
        <f>_xlfn.XLOOKUP(A259,TN_GR06_Data!K:K,TN_GR06_Data!I:I,"",0)</f>
        <v/>
      </c>
      <c r="F259" s="1" t="str">
        <f>_xlfn.XLOOKUP(A259,TN_GR06_Data!K:K,TN_GR06_Data!J:J,"",0)</f>
        <v/>
      </c>
      <c r="G259" t="str">
        <f>_xlfn.XLOOKUP(A259,'Tab A - TN_GR06_Pivot'!A:A,'Tab A - TN_GR06_Pivot'!C:C,"",0)</f>
        <v/>
      </c>
      <c r="H259" t="str">
        <f>_xlfn.XLOOKUP(A259,'Tab A - TN_GR06_Pivot'!A:A,'Tab A - TN_GR06_Pivot'!D:D,"",0)</f>
        <v/>
      </c>
      <c r="I259" s="25" t="str">
        <f>_xlfn.XLOOKUP(A259,'Recon Sheet'!A:A,'Recon Sheet'!P:P,"0",0)</f>
        <v>0</v>
      </c>
    </row>
    <row r="260" spans="1:9">
      <c r="A260">
        <f>'Recon Sheet'!A267</f>
        <v>0</v>
      </c>
      <c r="B260" t="str">
        <f>_xlfn.XLOOKUP(A260,'Tab A - TN_GR06_Pivot'!A:A,'Tab A - TN_GR06_Pivot'!B:B,"",0)</f>
        <v/>
      </c>
      <c r="C260" s="42" t="str">
        <f>_xlfn.XLOOKUP(B260,lookup!G:G,lookup!H:H,"",0)</f>
        <v/>
      </c>
      <c r="D260" t="str">
        <f>_xlfn.XLOOKUP(B260,lookup!G:G,lookup!I:I,"",0)</f>
        <v/>
      </c>
      <c r="E260" s="1" t="str">
        <f>_xlfn.XLOOKUP(A260,TN_GR06_Data!K:K,TN_GR06_Data!I:I,"",0)</f>
        <v/>
      </c>
      <c r="F260" s="1" t="str">
        <f>_xlfn.XLOOKUP(A260,TN_GR06_Data!K:K,TN_GR06_Data!J:J,"",0)</f>
        <v/>
      </c>
      <c r="G260" t="str">
        <f>_xlfn.XLOOKUP(A260,'Tab A - TN_GR06_Pivot'!A:A,'Tab A - TN_GR06_Pivot'!C:C,"",0)</f>
        <v/>
      </c>
      <c r="H260" t="str">
        <f>_xlfn.XLOOKUP(A260,'Tab A - TN_GR06_Pivot'!A:A,'Tab A - TN_GR06_Pivot'!D:D,"",0)</f>
        <v/>
      </c>
      <c r="I260" s="25" t="str">
        <f>_xlfn.XLOOKUP(A260,'Recon Sheet'!A:A,'Recon Sheet'!P:P,"0",0)</f>
        <v>0</v>
      </c>
    </row>
    <row r="261" spans="1:9">
      <c r="A261">
        <f>'Recon Sheet'!A268</f>
        <v>0</v>
      </c>
      <c r="B261" t="str">
        <f>_xlfn.XLOOKUP(A261,'Tab A - TN_GR06_Pivot'!A:A,'Tab A - TN_GR06_Pivot'!B:B,"",0)</f>
        <v/>
      </c>
      <c r="C261" s="42" t="str">
        <f>_xlfn.XLOOKUP(B261,lookup!G:G,lookup!H:H,"",0)</f>
        <v/>
      </c>
      <c r="D261" t="str">
        <f>_xlfn.XLOOKUP(B261,lookup!G:G,lookup!I:I,"",0)</f>
        <v/>
      </c>
      <c r="E261" s="1" t="str">
        <f>_xlfn.XLOOKUP(A261,TN_GR06_Data!K:K,TN_GR06_Data!I:I,"",0)</f>
        <v/>
      </c>
      <c r="F261" s="1" t="str">
        <f>_xlfn.XLOOKUP(A261,TN_GR06_Data!K:K,TN_GR06_Data!J:J,"",0)</f>
        <v/>
      </c>
      <c r="G261" t="str">
        <f>_xlfn.XLOOKUP(A261,'Tab A - TN_GR06_Pivot'!A:A,'Tab A - TN_GR06_Pivot'!C:C,"",0)</f>
        <v/>
      </c>
      <c r="H261" t="str">
        <f>_xlfn.XLOOKUP(A261,'Tab A - TN_GR06_Pivot'!A:A,'Tab A - TN_GR06_Pivot'!D:D,"",0)</f>
        <v/>
      </c>
      <c r="I261" s="25" t="str">
        <f>_xlfn.XLOOKUP(A261,'Recon Sheet'!A:A,'Recon Sheet'!P:P,"0",0)</f>
        <v>0</v>
      </c>
    </row>
    <row r="262" spans="1:9">
      <c r="A262">
        <f>'Recon Sheet'!A269</f>
        <v>0</v>
      </c>
      <c r="B262" t="str">
        <f>_xlfn.XLOOKUP(A262,'Tab A - TN_GR06_Pivot'!A:A,'Tab A - TN_GR06_Pivot'!B:B,"",0)</f>
        <v/>
      </c>
      <c r="C262" s="42" t="str">
        <f>_xlfn.XLOOKUP(B262,lookup!G:G,lookup!H:H,"",0)</f>
        <v/>
      </c>
      <c r="D262" t="str">
        <f>_xlfn.XLOOKUP(B262,lookup!G:G,lookup!I:I,"",0)</f>
        <v/>
      </c>
      <c r="E262" s="1" t="str">
        <f>_xlfn.XLOOKUP(A262,TN_GR06_Data!K:K,TN_GR06_Data!I:I,"",0)</f>
        <v/>
      </c>
      <c r="F262" s="1" t="str">
        <f>_xlfn.XLOOKUP(A262,TN_GR06_Data!K:K,TN_GR06_Data!J:J,"",0)</f>
        <v/>
      </c>
      <c r="G262" t="str">
        <f>_xlfn.XLOOKUP(A262,'Tab A - TN_GR06_Pivot'!A:A,'Tab A - TN_GR06_Pivot'!C:C,"",0)</f>
        <v/>
      </c>
      <c r="H262" t="str">
        <f>_xlfn.XLOOKUP(A262,'Tab A - TN_GR06_Pivot'!A:A,'Tab A - TN_GR06_Pivot'!D:D,"",0)</f>
        <v/>
      </c>
      <c r="I262" s="25" t="str">
        <f>_xlfn.XLOOKUP(A262,'Recon Sheet'!A:A,'Recon Sheet'!P:P,"0",0)</f>
        <v>0</v>
      </c>
    </row>
    <row r="263" spans="1:9">
      <c r="A263">
        <f>'Recon Sheet'!A270</f>
        <v>0</v>
      </c>
      <c r="B263" t="str">
        <f>_xlfn.XLOOKUP(A263,'Tab A - TN_GR06_Pivot'!A:A,'Tab A - TN_GR06_Pivot'!B:B,"",0)</f>
        <v/>
      </c>
      <c r="C263" s="42" t="str">
        <f>_xlfn.XLOOKUP(B263,lookup!G:G,lookup!H:H,"",0)</f>
        <v/>
      </c>
      <c r="D263" t="str">
        <f>_xlfn.XLOOKUP(B263,lookup!G:G,lookup!I:I,"",0)</f>
        <v/>
      </c>
      <c r="E263" s="1" t="str">
        <f>_xlfn.XLOOKUP(A263,TN_GR06_Data!K:K,TN_GR06_Data!I:I,"",0)</f>
        <v/>
      </c>
      <c r="F263" s="1" t="str">
        <f>_xlfn.XLOOKUP(A263,TN_GR06_Data!K:K,TN_GR06_Data!J:J,"",0)</f>
        <v/>
      </c>
      <c r="G263" t="str">
        <f>_xlfn.XLOOKUP(A263,'Tab A - TN_GR06_Pivot'!A:A,'Tab A - TN_GR06_Pivot'!C:C,"",0)</f>
        <v/>
      </c>
      <c r="H263" t="str">
        <f>_xlfn.XLOOKUP(A263,'Tab A - TN_GR06_Pivot'!A:A,'Tab A - TN_GR06_Pivot'!D:D,"",0)</f>
        <v/>
      </c>
      <c r="I263" s="25" t="str">
        <f>_xlfn.XLOOKUP(A263,'Recon Sheet'!A:A,'Recon Sheet'!P:P,"0",0)</f>
        <v>0</v>
      </c>
    </row>
    <row r="264" spans="1:9">
      <c r="A264">
        <f>'Recon Sheet'!A271</f>
        <v>0</v>
      </c>
      <c r="B264" t="str">
        <f>_xlfn.XLOOKUP(A264,'Tab A - TN_GR06_Pivot'!A:A,'Tab A - TN_GR06_Pivot'!B:B,"",0)</f>
        <v/>
      </c>
      <c r="C264" s="42" t="str">
        <f>_xlfn.XLOOKUP(B264,lookup!G:G,lookup!H:H,"",0)</f>
        <v/>
      </c>
      <c r="D264" t="str">
        <f>_xlfn.XLOOKUP(B264,lookup!G:G,lookup!I:I,"",0)</f>
        <v/>
      </c>
      <c r="E264" s="1" t="str">
        <f>_xlfn.XLOOKUP(A264,TN_GR06_Data!K:K,TN_GR06_Data!I:I,"",0)</f>
        <v/>
      </c>
      <c r="F264" s="1" t="str">
        <f>_xlfn.XLOOKUP(A264,TN_GR06_Data!K:K,TN_GR06_Data!J:J,"",0)</f>
        <v/>
      </c>
      <c r="G264" t="str">
        <f>_xlfn.XLOOKUP(A264,'Tab A - TN_GR06_Pivot'!A:A,'Tab A - TN_GR06_Pivot'!C:C,"",0)</f>
        <v/>
      </c>
      <c r="H264" t="str">
        <f>_xlfn.XLOOKUP(A264,'Tab A - TN_GR06_Pivot'!A:A,'Tab A - TN_GR06_Pivot'!D:D,"",0)</f>
        <v/>
      </c>
      <c r="I264" s="25" t="str">
        <f>_xlfn.XLOOKUP(A264,'Recon Sheet'!A:A,'Recon Sheet'!P:P,"0",0)</f>
        <v>0</v>
      </c>
    </row>
    <row r="265" spans="1:9">
      <c r="A265">
        <f>'Recon Sheet'!A272</f>
        <v>0</v>
      </c>
      <c r="B265" t="str">
        <f>_xlfn.XLOOKUP(A265,'Tab A - TN_GR06_Pivot'!A:A,'Tab A - TN_GR06_Pivot'!B:B,"",0)</f>
        <v/>
      </c>
      <c r="C265" s="42" t="str">
        <f>_xlfn.XLOOKUP(B265,lookup!G:G,lookup!H:H,"",0)</f>
        <v/>
      </c>
      <c r="D265" t="str">
        <f>_xlfn.XLOOKUP(B265,lookup!G:G,lookup!I:I,"",0)</f>
        <v/>
      </c>
      <c r="E265" s="1" t="str">
        <f>_xlfn.XLOOKUP(A265,TN_GR06_Data!K:K,TN_GR06_Data!I:I,"",0)</f>
        <v/>
      </c>
      <c r="F265" s="1" t="str">
        <f>_xlfn.XLOOKUP(A265,TN_GR06_Data!K:K,TN_GR06_Data!J:J,"",0)</f>
        <v/>
      </c>
      <c r="G265" t="str">
        <f>_xlfn.XLOOKUP(A265,'Tab A - TN_GR06_Pivot'!A:A,'Tab A - TN_GR06_Pivot'!C:C,"",0)</f>
        <v/>
      </c>
      <c r="H265" t="str">
        <f>_xlfn.XLOOKUP(A265,'Tab A - TN_GR06_Pivot'!A:A,'Tab A - TN_GR06_Pivot'!D:D,"",0)</f>
        <v/>
      </c>
      <c r="I265" s="25" t="str">
        <f>_xlfn.XLOOKUP(A265,'Recon Sheet'!A:A,'Recon Sheet'!P:P,"0",0)</f>
        <v>0</v>
      </c>
    </row>
    <row r="266" spans="1:9">
      <c r="A266">
        <f>'Recon Sheet'!A273</f>
        <v>0</v>
      </c>
      <c r="B266" t="str">
        <f>_xlfn.XLOOKUP(A266,'Tab A - TN_GR06_Pivot'!A:A,'Tab A - TN_GR06_Pivot'!B:B,"",0)</f>
        <v/>
      </c>
      <c r="C266" s="42" t="str">
        <f>_xlfn.XLOOKUP(B266,lookup!G:G,lookup!H:H,"",0)</f>
        <v/>
      </c>
      <c r="D266" t="str">
        <f>_xlfn.XLOOKUP(B266,lookup!G:G,lookup!I:I,"",0)</f>
        <v/>
      </c>
      <c r="E266" s="1" t="str">
        <f>_xlfn.XLOOKUP(A266,TN_GR06_Data!K:K,TN_GR06_Data!I:I,"",0)</f>
        <v/>
      </c>
      <c r="F266" s="1" t="str">
        <f>_xlfn.XLOOKUP(A266,TN_GR06_Data!K:K,TN_GR06_Data!J:J,"",0)</f>
        <v/>
      </c>
      <c r="G266" t="str">
        <f>_xlfn.XLOOKUP(A266,'Tab A - TN_GR06_Pivot'!A:A,'Tab A - TN_GR06_Pivot'!C:C,"",0)</f>
        <v/>
      </c>
      <c r="H266" t="str">
        <f>_xlfn.XLOOKUP(A266,'Tab A - TN_GR06_Pivot'!A:A,'Tab A - TN_GR06_Pivot'!D:D,"",0)</f>
        <v/>
      </c>
      <c r="I266" s="25" t="str">
        <f>_xlfn.XLOOKUP(A266,'Recon Sheet'!A:A,'Recon Sheet'!P:P,"0",0)</f>
        <v>0</v>
      </c>
    </row>
    <row r="267" spans="1:9">
      <c r="A267">
        <f>'Recon Sheet'!A274</f>
        <v>0</v>
      </c>
      <c r="B267" t="str">
        <f>_xlfn.XLOOKUP(A267,'Tab A - TN_GR06_Pivot'!A:A,'Tab A - TN_GR06_Pivot'!B:B,"",0)</f>
        <v/>
      </c>
      <c r="C267" s="42" t="str">
        <f>_xlfn.XLOOKUP(B267,lookup!G:G,lookup!H:H,"",0)</f>
        <v/>
      </c>
      <c r="D267" t="str">
        <f>_xlfn.XLOOKUP(B267,lookup!G:G,lookup!I:I,"",0)</f>
        <v/>
      </c>
      <c r="E267" s="1" t="str">
        <f>_xlfn.XLOOKUP(A267,TN_GR06_Data!K:K,TN_GR06_Data!I:I,"",0)</f>
        <v/>
      </c>
      <c r="F267" s="1" t="str">
        <f>_xlfn.XLOOKUP(A267,TN_GR06_Data!K:K,TN_GR06_Data!J:J,"",0)</f>
        <v/>
      </c>
      <c r="G267" t="str">
        <f>_xlfn.XLOOKUP(A267,'Tab A - TN_GR06_Pivot'!A:A,'Tab A - TN_GR06_Pivot'!C:C,"",0)</f>
        <v/>
      </c>
      <c r="H267" t="str">
        <f>_xlfn.XLOOKUP(A267,'Tab A - TN_GR06_Pivot'!A:A,'Tab A - TN_GR06_Pivot'!D:D,"",0)</f>
        <v/>
      </c>
      <c r="I267" s="25" t="str">
        <f>_xlfn.XLOOKUP(A267,'Recon Sheet'!A:A,'Recon Sheet'!P:P,"0",0)</f>
        <v>0</v>
      </c>
    </row>
    <row r="268" spans="1:9">
      <c r="A268">
        <f>'Recon Sheet'!A275</f>
        <v>0</v>
      </c>
      <c r="B268" t="str">
        <f>_xlfn.XLOOKUP(A268,'Tab A - TN_GR06_Pivot'!A:A,'Tab A - TN_GR06_Pivot'!B:B,"",0)</f>
        <v/>
      </c>
      <c r="C268" s="42" t="str">
        <f>_xlfn.XLOOKUP(B268,lookup!G:G,lookup!H:H,"",0)</f>
        <v/>
      </c>
      <c r="D268" t="str">
        <f>_xlfn.XLOOKUP(B268,lookup!G:G,lookup!I:I,"",0)</f>
        <v/>
      </c>
      <c r="E268" s="1" t="str">
        <f>_xlfn.XLOOKUP(A268,TN_GR06_Data!K:K,TN_GR06_Data!I:I,"",0)</f>
        <v/>
      </c>
      <c r="F268" s="1" t="str">
        <f>_xlfn.XLOOKUP(A268,TN_GR06_Data!K:K,TN_GR06_Data!J:J,"",0)</f>
        <v/>
      </c>
      <c r="G268" t="str">
        <f>_xlfn.XLOOKUP(A268,'Tab A - TN_GR06_Pivot'!A:A,'Tab A - TN_GR06_Pivot'!C:C,"",0)</f>
        <v/>
      </c>
      <c r="H268" t="str">
        <f>_xlfn.XLOOKUP(A268,'Tab A - TN_GR06_Pivot'!A:A,'Tab A - TN_GR06_Pivot'!D:D,"",0)</f>
        <v/>
      </c>
      <c r="I268" s="25" t="str">
        <f>_xlfn.XLOOKUP(A268,'Recon Sheet'!A:A,'Recon Sheet'!P:P,"0",0)</f>
        <v>0</v>
      </c>
    </row>
    <row r="269" spans="1:9">
      <c r="A269">
        <f>'Recon Sheet'!A276</f>
        <v>0</v>
      </c>
      <c r="B269" t="str">
        <f>_xlfn.XLOOKUP(A269,'Tab A - TN_GR06_Pivot'!A:A,'Tab A - TN_GR06_Pivot'!B:B,"",0)</f>
        <v/>
      </c>
      <c r="C269" s="42" t="str">
        <f>_xlfn.XLOOKUP(B269,lookup!G:G,lookup!H:H,"",0)</f>
        <v/>
      </c>
      <c r="D269" t="str">
        <f>_xlfn.XLOOKUP(B269,lookup!G:G,lookup!I:I,"",0)</f>
        <v/>
      </c>
      <c r="E269" s="1" t="str">
        <f>_xlfn.XLOOKUP(A269,TN_GR06_Data!K:K,TN_GR06_Data!I:I,"",0)</f>
        <v/>
      </c>
      <c r="F269" s="1" t="str">
        <f>_xlfn.XLOOKUP(A269,TN_GR06_Data!K:K,TN_GR06_Data!J:J,"",0)</f>
        <v/>
      </c>
      <c r="G269" t="str">
        <f>_xlfn.XLOOKUP(A269,'Tab A - TN_GR06_Pivot'!A:A,'Tab A - TN_GR06_Pivot'!C:C,"",0)</f>
        <v/>
      </c>
      <c r="H269" t="str">
        <f>_xlfn.XLOOKUP(A269,'Tab A - TN_GR06_Pivot'!A:A,'Tab A - TN_GR06_Pivot'!D:D,"",0)</f>
        <v/>
      </c>
      <c r="I269" s="25" t="str">
        <f>_xlfn.XLOOKUP(A269,'Recon Sheet'!A:A,'Recon Sheet'!P:P,"0",0)</f>
        <v>0</v>
      </c>
    </row>
    <row r="270" spans="1:9">
      <c r="A270">
        <f>'Recon Sheet'!A277</f>
        <v>0</v>
      </c>
      <c r="B270" t="str">
        <f>_xlfn.XLOOKUP(A270,'Tab A - TN_GR06_Pivot'!A:A,'Tab A - TN_GR06_Pivot'!B:B,"",0)</f>
        <v/>
      </c>
      <c r="C270" s="42" t="str">
        <f>_xlfn.XLOOKUP(B270,lookup!G:G,lookup!H:H,"",0)</f>
        <v/>
      </c>
      <c r="D270" t="str">
        <f>_xlfn.XLOOKUP(B270,lookup!G:G,lookup!I:I,"",0)</f>
        <v/>
      </c>
      <c r="E270" s="1" t="str">
        <f>_xlfn.XLOOKUP(A270,TN_GR06_Data!K:K,TN_GR06_Data!I:I,"",0)</f>
        <v/>
      </c>
      <c r="F270" s="1" t="str">
        <f>_xlfn.XLOOKUP(A270,TN_GR06_Data!K:K,TN_GR06_Data!J:J,"",0)</f>
        <v/>
      </c>
      <c r="G270" t="str">
        <f>_xlfn.XLOOKUP(A270,'Tab A - TN_GR06_Pivot'!A:A,'Tab A - TN_GR06_Pivot'!C:C,"",0)</f>
        <v/>
      </c>
      <c r="H270" t="str">
        <f>_xlfn.XLOOKUP(A270,'Tab A - TN_GR06_Pivot'!A:A,'Tab A - TN_GR06_Pivot'!D:D,"",0)</f>
        <v/>
      </c>
      <c r="I270" s="25" t="str">
        <f>_xlfn.XLOOKUP(A270,'Recon Sheet'!A:A,'Recon Sheet'!P:P,"0",0)</f>
        <v>0</v>
      </c>
    </row>
    <row r="271" spans="1:9">
      <c r="A271">
        <f>'Recon Sheet'!A278</f>
        <v>0</v>
      </c>
      <c r="B271" t="str">
        <f>_xlfn.XLOOKUP(A271,'Tab A - TN_GR06_Pivot'!A:A,'Tab A - TN_GR06_Pivot'!B:B,"",0)</f>
        <v/>
      </c>
      <c r="C271" s="42" t="str">
        <f>_xlfn.XLOOKUP(B271,lookup!G:G,lookup!H:H,"",0)</f>
        <v/>
      </c>
      <c r="D271" t="str">
        <f>_xlfn.XLOOKUP(B271,lookup!G:G,lookup!I:I,"",0)</f>
        <v/>
      </c>
      <c r="E271" s="1" t="str">
        <f>_xlfn.XLOOKUP(A271,TN_GR06_Data!K:K,TN_GR06_Data!I:I,"",0)</f>
        <v/>
      </c>
      <c r="F271" s="1" t="str">
        <f>_xlfn.XLOOKUP(A271,TN_GR06_Data!K:K,TN_GR06_Data!J:J,"",0)</f>
        <v/>
      </c>
      <c r="G271" t="str">
        <f>_xlfn.XLOOKUP(A271,'Tab A - TN_GR06_Pivot'!A:A,'Tab A - TN_GR06_Pivot'!C:C,"",0)</f>
        <v/>
      </c>
      <c r="H271" t="str">
        <f>_xlfn.XLOOKUP(A271,'Tab A - TN_GR06_Pivot'!A:A,'Tab A - TN_GR06_Pivot'!D:D,"",0)</f>
        <v/>
      </c>
      <c r="I271" s="25" t="str">
        <f>_xlfn.XLOOKUP(A271,'Recon Sheet'!A:A,'Recon Sheet'!P:P,"0",0)</f>
        <v>0</v>
      </c>
    </row>
    <row r="272" spans="1:9">
      <c r="A272">
        <f>'Recon Sheet'!A279</f>
        <v>0</v>
      </c>
      <c r="B272" t="str">
        <f>_xlfn.XLOOKUP(A272,'Tab A - TN_GR06_Pivot'!A:A,'Tab A - TN_GR06_Pivot'!B:B,"",0)</f>
        <v/>
      </c>
      <c r="C272" s="42" t="str">
        <f>_xlfn.XLOOKUP(B272,lookup!G:G,lookup!H:H,"",0)</f>
        <v/>
      </c>
      <c r="D272" t="str">
        <f>_xlfn.XLOOKUP(B272,lookup!G:G,lookup!I:I,"",0)</f>
        <v/>
      </c>
      <c r="E272" s="1" t="str">
        <f>_xlfn.XLOOKUP(A272,TN_GR06_Data!K:K,TN_GR06_Data!I:I,"",0)</f>
        <v/>
      </c>
      <c r="F272" s="1" t="str">
        <f>_xlfn.XLOOKUP(A272,TN_GR06_Data!K:K,TN_GR06_Data!J:J,"",0)</f>
        <v/>
      </c>
      <c r="G272" t="str">
        <f>_xlfn.XLOOKUP(A272,'Tab A - TN_GR06_Pivot'!A:A,'Tab A - TN_GR06_Pivot'!C:C,"",0)</f>
        <v/>
      </c>
      <c r="H272" t="str">
        <f>_xlfn.XLOOKUP(A272,'Tab A - TN_GR06_Pivot'!A:A,'Tab A - TN_GR06_Pivot'!D:D,"",0)</f>
        <v/>
      </c>
      <c r="I272" s="25" t="str">
        <f>_xlfn.XLOOKUP(A272,'Recon Sheet'!A:A,'Recon Sheet'!P:P,"0",0)</f>
        <v>0</v>
      </c>
    </row>
    <row r="273" spans="1:9">
      <c r="A273">
        <f>'Recon Sheet'!A280</f>
        <v>0</v>
      </c>
      <c r="B273" t="str">
        <f>_xlfn.XLOOKUP(A273,'Tab A - TN_GR06_Pivot'!A:A,'Tab A - TN_GR06_Pivot'!B:B,"",0)</f>
        <v/>
      </c>
      <c r="C273" s="42" t="str">
        <f>_xlfn.XLOOKUP(B273,lookup!G:G,lookup!H:H,"",0)</f>
        <v/>
      </c>
      <c r="D273" t="str">
        <f>_xlfn.XLOOKUP(B273,lookup!G:G,lookup!I:I,"",0)</f>
        <v/>
      </c>
      <c r="E273" s="1" t="str">
        <f>_xlfn.XLOOKUP(A273,TN_GR06_Data!K:K,TN_GR06_Data!I:I,"",0)</f>
        <v/>
      </c>
      <c r="F273" s="1" t="str">
        <f>_xlfn.XLOOKUP(A273,TN_GR06_Data!K:K,TN_GR06_Data!J:J,"",0)</f>
        <v/>
      </c>
      <c r="G273" t="str">
        <f>_xlfn.XLOOKUP(A273,'Tab A - TN_GR06_Pivot'!A:A,'Tab A - TN_GR06_Pivot'!C:C,"",0)</f>
        <v/>
      </c>
      <c r="H273" t="str">
        <f>_xlfn.XLOOKUP(A273,'Tab A - TN_GR06_Pivot'!A:A,'Tab A - TN_GR06_Pivot'!D:D,"",0)</f>
        <v/>
      </c>
      <c r="I273" s="25" t="str">
        <f>_xlfn.XLOOKUP(A273,'Recon Sheet'!A:A,'Recon Sheet'!P:P,"0",0)</f>
        <v>0</v>
      </c>
    </row>
    <row r="274" spans="1:9">
      <c r="A274">
        <f>'Recon Sheet'!A281</f>
        <v>0</v>
      </c>
      <c r="B274" t="str">
        <f>_xlfn.XLOOKUP(A274,'Tab A - TN_GR06_Pivot'!A:A,'Tab A - TN_GR06_Pivot'!B:B,"",0)</f>
        <v/>
      </c>
      <c r="C274" s="42" t="str">
        <f>_xlfn.XLOOKUP(B274,lookup!G:G,lookup!H:H,"",0)</f>
        <v/>
      </c>
      <c r="D274" t="str">
        <f>_xlfn.XLOOKUP(B274,lookup!G:G,lookup!I:I,"",0)</f>
        <v/>
      </c>
      <c r="E274" s="1" t="str">
        <f>_xlfn.XLOOKUP(A274,TN_GR06_Data!K:K,TN_GR06_Data!I:I,"",0)</f>
        <v/>
      </c>
      <c r="F274" s="1" t="str">
        <f>_xlfn.XLOOKUP(A274,TN_GR06_Data!K:K,TN_GR06_Data!J:J,"",0)</f>
        <v/>
      </c>
      <c r="G274" t="str">
        <f>_xlfn.XLOOKUP(A274,'Tab A - TN_GR06_Pivot'!A:A,'Tab A - TN_GR06_Pivot'!C:C,"",0)</f>
        <v/>
      </c>
      <c r="H274" t="str">
        <f>_xlfn.XLOOKUP(A274,'Tab A - TN_GR06_Pivot'!A:A,'Tab A - TN_GR06_Pivot'!D:D,"",0)</f>
        <v/>
      </c>
      <c r="I274" s="25" t="str">
        <f>_xlfn.XLOOKUP(A274,'Recon Sheet'!A:A,'Recon Sheet'!P:P,"0",0)</f>
        <v>0</v>
      </c>
    </row>
    <row r="275" spans="1:9">
      <c r="A275">
        <f>'Recon Sheet'!A282</f>
        <v>0</v>
      </c>
      <c r="B275" t="str">
        <f>_xlfn.XLOOKUP(A275,'Tab A - TN_GR06_Pivot'!A:A,'Tab A - TN_GR06_Pivot'!B:B,"",0)</f>
        <v/>
      </c>
      <c r="C275" s="42" t="str">
        <f>_xlfn.XLOOKUP(B275,lookup!G:G,lookup!H:H,"",0)</f>
        <v/>
      </c>
      <c r="D275" t="str">
        <f>_xlfn.XLOOKUP(B275,lookup!G:G,lookup!I:I,"",0)</f>
        <v/>
      </c>
      <c r="E275" s="1" t="str">
        <f>_xlfn.XLOOKUP(A275,TN_GR06_Data!K:K,TN_GR06_Data!I:I,"",0)</f>
        <v/>
      </c>
      <c r="F275" s="1" t="str">
        <f>_xlfn.XLOOKUP(A275,TN_GR06_Data!K:K,TN_GR06_Data!J:J,"",0)</f>
        <v/>
      </c>
      <c r="G275" t="str">
        <f>_xlfn.XLOOKUP(A275,'Tab A - TN_GR06_Pivot'!A:A,'Tab A - TN_GR06_Pivot'!C:C,"",0)</f>
        <v/>
      </c>
      <c r="H275" t="str">
        <f>_xlfn.XLOOKUP(A275,'Tab A - TN_GR06_Pivot'!A:A,'Tab A - TN_GR06_Pivot'!D:D,"",0)</f>
        <v/>
      </c>
      <c r="I275" s="25" t="str">
        <f>_xlfn.XLOOKUP(A275,'Recon Sheet'!A:A,'Recon Sheet'!P:P,"0",0)</f>
        <v>0</v>
      </c>
    </row>
    <row r="276" spans="1:9">
      <c r="A276">
        <f>'Recon Sheet'!A283</f>
        <v>0</v>
      </c>
      <c r="B276" t="str">
        <f>_xlfn.XLOOKUP(A276,'Tab A - TN_GR06_Pivot'!A:A,'Tab A - TN_GR06_Pivot'!B:B,"",0)</f>
        <v/>
      </c>
      <c r="C276" s="42" t="str">
        <f>_xlfn.XLOOKUP(B276,lookup!G:G,lookup!H:H,"",0)</f>
        <v/>
      </c>
      <c r="D276" t="str">
        <f>_xlfn.XLOOKUP(B276,lookup!G:G,lookup!I:I,"",0)</f>
        <v/>
      </c>
      <c r="E276" s="1" t="str">
        <f>_xlfn.XLOOKUP(A276,TN_GR06_Data!K:K,TN_GR06_Data!I:I,"",0)</f>
        <v/>
      </c>
      <c r="F276" s="1" t="str">
        <f>_xlfn.XLOOKUP(A276,TN_GR06_Data!K:K,TN_GR06_Data!J:J,"",0)</f>
        <v/>
      </c>
      <c r="G276" t="str">
        <f>_xlfn.XLOOKUP(A276,'Tab A - TN_GR06_Pivot'!A:A,'Tab A - TN_GR06_Pivot'!C:C,"",0)</f>
        <v/>
      </c>
      <c r="H276" t="str">
        <f>_xlfn.XLOOKUP(A276,'Tab A - TN_GR06_Pivot'!A:A,'Tab A - TN_GR06_Pivot'!D:D,"",0)</f>
        <v/>
      </c>
      <c r="I276" s="25" t="str">
        <f>_xlfn.XLOOKUP(A276,'Recon Sheet'!A:A,'Recon Sheet'!P:P,"0",0)</f>
        <v>0</v>
      </c>
    </row>
    <row r="277" spans="1:9">
      <c r="A277">
        <f>'Recon Sheet'!A284</f>
        <v>0</v>
      </c>
      <c r="B277" t="str">
        <f>_xlfn.XLOOKUP(A277,'Tab A - TN_GR06_Pivot'!A:A,'Tab A - TN_GR06_Pivot'!B:B,"",0)</f>
        <v/>
      </c>
      <c r="C277" s="42" t="str">
        <f>_xlfn.XLOOKUP(B277,lookup!G:G,lookup!H:H,"",0)</f>
        <v/>
      </c>
      <c r="D277" t="str">
        <f>_xlfn.XLOOKUP(B277,lookup!G:G,lookup!I:I,"",0)</f>
        <v/>
      </c>
      <c r="E277" s="1" t="str">
        <f>_xlfn.XLOOKUP(A277,TN_GR06_Data!K:K,TN_GR06_Data!I:I,"",0)</f>
        <v/>
      </c>
      <c r="F277" s="1" t="str">
        <f>_xlfn.XLOOKUP(A277,TN_GR06_Data!K:K,TN_GR06_Data!J:J,"",0)</f>
        <v/>
      </c>
      <c r="G277" t="str">
        <f>_xlfn.XLOOKUP(A277,'Tab A - TN_GR06_Pivot'!A:A,'Tab A - TN_GR06_Pivot'!C:C,"",0)</f>
        <v/>
      </c>
      <c r="H277" t="str">
        <f>_xlfn.XLOOKUP(A277,'Tab A - TN_GR06_Pivot'!A:A,'Tab A - TN_GR06_Pivot'!D:D,"",0)</f>
        <v/>
      </c>
      <c r="I277" s="25" t="str">
        <f>_xlfn.XLOOKUP(A277,'Recon Sheet'!A:A,'Recon Sheet'!P:P,"0",0)</f>
        <v>0</v>
      </c>
    </row>
    <row r="278" spans="1:9">
      <c r="A278">
        <f>'Recon Sheet'!A285</f>
        <v>0</v>
      </c>
      <c r="B278" t="str">
        <f>_xlfn.XLOOKUP(A278,'Tab A - TN_GR06_Pivot'!A:A,'Tab A - TN_GR06_Pivot'!B:B,"",0)</f>
        <v/>
      </c>
      <c r="C278" s="42" t="str">
        <f>_xlfn.XLOOKUP(B278,lookup!G:G,lookup!H:H,"",0)</f>
        <v/>
      </c>
      <c r="D278" t="str">
        <f>_xlfn.XLOOKUP(B278,lookup!G:G,lookup!I:I,"",0)</f>
        <v/>
      </c>
      <c r="E278" s="1" t="str">
        <f>_xlfn.XLOOKUP(A278,TN_GR06_Data!K:K,TN_GR06_Data!I:I,"",0)</f>
        <v/>
      </c>
      <c r="F278" s="1" t="str">
        <f>_xlfn.XLOOKUP(A278,TN_GR06_Data!K:K,TN_GR06_Data!J:J,"",0)</f>
        <v/>
      </c>
      <c r="G278" t="str">
        <f>_xlfn.XLOOKUP(A278,'Tab A - TN_GR06_Pivot'!A:A,'Tab A - TN_GR06_Pivot'!C:C,"",0)</f>
        <v/>
      </c>
      <c r="H278" t="str">
        <f>_xlfn.XLOOKUP(A278,'Tab A - TN_GR06_Pivot'!A:A,'Tab A - TN_GR06_Pivot'!D:D,"",0)</f>
        <v/>
      </c>
      <c r="I278" s="25" t="str">
        <f>_xlfn.XLOOKUP(A278,'Recon Sheet'!A:A,'Recon Sheet'!P:P,"0",0)</f>
        <v>0</v>
      </c>
    </row>
    <row r="279" spans="1:9">
      <c r="A279">
        <f>'Recon Sheet'!A286</f>
        <v>0</v>
      </c>
      <c r="B279" t="str">
        <f>_xlfn.XLOOKUP(A279,'Tab A - TN_GR06_Pivot'!A:A,'Tab A - TN_GR06_Pivot'!B:B,"",0)</f>
        <v/>
      </c>
      <c r="C279" s="42" t="str">
        <f>_xlfn.XLOOKUP(B279,lookup!G:G,lookup!H:H,"",0)</f>
        <v/>
      </c>
      <c r="D279" t="str">
        <f>_xlfn.XLOOKUP(B279,lookup!G:G,lookup!I:I,"",0)</f>
        <v/>
      </c>
      <c r="E279" s="1" t="str">
        <f>_xlfn.XLOOKUP(A279,TN_GR06_Data!K:K,TN_GR06_Data!I:I,"",0)</f>
        <v/>
      </c>
      <c r="F279" s="1" t="str">
        <f>_xlfn.XLOOKUP(A279,TN_GR06_Data!K:K,TN_GR06_Data!J:J,"",0)</f>
        <v/>
      </c>
      <c r="G279" t="str">
        <f>_xlfn.XLOOKUP(A279,'Tab A - TN_GR06_Pivot'!A:A,'Tab A - TN_GR06_Pivot'!C:C,"",0)</f>
        <v/>
      </c>
      <c r="H279" t="str">
        <f>_xlfn.XLOOKUP(A279,'Tab A - TN_GR06_Pivot'!A:A,'Tab A - TN_GR06_Pivot'!D:D,"",0)</f>
        <v/>
      </c>
      <c r="I279" s="25" t="str">
        <f>_xlfn.XLOOKUP(A279,'Recon Sheet'!A:A,'Recon Sheet'!P:P,"0",0)</f>
        <v>0</v>
      </c>
    </row>
    <row r="280" spans="1:9">
      <c r="A280">
        <f>'Recon Sheet'!A287</f>
        <v>0</v>
      </c>
      <c r="B280" t="str">
        <f>_xlfn.XLOOKUP(A280,'Tab A - TN_GR06_Pivot'!A:A,'Tab A - TN_GR06_Pivot'!B:B,"",0)</f>
        <v/>
      </c>
      <c r="C280" s="42" t="str">
        <f>_xlfn.XLOOKUP(B280,lookup!G:G,lookup!H:H,"",0)</f>
        <v/>
      </c>
      <c r="D280" t="str">
        <f>_xlfn.XLOOKUP(B280,lookup!G:G,lookup!I:I,"",0)</f>
        <v/>
      </c>
      <c r="E280" s="1" t="str">
        <f>_xlfn.XLOOKUP(A280,TN_GR06_Data!K:K,TN_GR06_Data!I:I,"",0)</f>
        <v/>
      </c>
      <c r="F280" s="1" t="str">
        <f>_xlfn.XLOOKUP(A280,TN_GR06_Data!K:K,TN_GR06_Data!J:J,"",0)</f>
        <v/>
      </c>
      <c r="G280" t="str">
        <f>_xlfn.XLOOKUP(A280,'Tab A - TN_GR06_Pivot'!A:A,'Tab A - TN_GR06_Pivot'!C:C,"",0)</f>
        <v/>
      </c>
      <c r="H280" t="str">
        <f>_xlfn.XLOOKUP(A280,'Tab A - TN_GR06_Pivot'!A:A,'Tab A - TN_GR06_Pivot'!D:D,"",0)</f>
        <v/>
      </c>
      <c r="I280" s="25" t="str">
        <f>_xlfn.XLOOKUP(A280,'Recon Sheet'!A:A,'Recon Sheet'!P:P,"0",0)</f>
        <v>0</v>
      </c>
    </row>
    <row r="281" spans="1:9">
      <c r="A281">
        <f>'Recon Sheet'!A288</f>
        <v>0</v>
      </c>
      <c r="B281" t="str">
        <f>_xlfn.XLOOKUP(A281,'Tab A - TN_GR06_Pivot'!A:A,'Tab A - TN_GR06_Pivot'!B:B,"",0)</f>
        <v/>
      </c>
      <c r="C281" s="42" t="str">
        <f>_xlfn.XLOOKUP(B281,lookup!G:G,lookup!H:H,"",0)</f>
        <v/>
      </c>
      <c r="D281" t="str">
        <f>_xlfn.XLOOKUP(B281,lookup!G:G,lookup!I:I,"",0)</f>
        <v/>
      </c>
      <c r="E281" s="1" t="str">
        <f>_xlfn.XLOOKUP(A281,TN_GR06_Data!K:K,TN_GR06_Data!I:I,"",0)</f>
        <v/>
      </c>
      <c r="F281" s="1" t="str">
        <f>_xlfn.XLOOKUP(A281,TN_GR06_Data!K:K,TN_GR06_Data!J:J,"",0)</f>
        <v/>
      </c>
      <c r="G281" t="str">
        <f>_xlfn.XLOOKUP(A281,'Tab A - TN_GR06_Pivot'!A:A,'Tab A - TN_GR06_Pivot'!C:C,"",0)</f>
        <v/>
      </c>
      <c r="H281" t="str">
        <f>_xlfn.XLOOKUP(A281,'Tab A - TN_GR06_Pivot'!A:A,'Tab A - TN_GR06_Pivot'!D:D,"",0)</f>
        <v/>
      </c>
      <c r="I281" s="25" t="str">
        <f>_xlfn.XLOOKUP(A281,'Recon Sheet'!A:A,'Recon Sheet'!P:P,"0",0)</f>
        <v>0</v>
      </c>
    </row>
    <row r="282" spans="1:9">
      <c r="A282">
        <f>'Recon Sheet'!A289</f>
        <v>0</v>
      </c>
      <c r="B282" t="str">
        <f>_xlfn.XLOOKUP(A282,'Tab A - TN_GR06_Pivot'!A:A,'Tab A - TN_GR06_Pivot'!B:B,"",0)</f>
        <v/>
      </c>
      <c r="C282" s="42" t="str">
        <f>_xlfn.XLOOKUP(B282,lookup!G:G,lookup!H:H,"",0)</f>
        <v/>
      </c>
      <c r="D282" t="str">
        <f>_xlfn.XLOOKUP(B282,lookup!G:G,lookup!I:I,"",0)</f>
        <v/>
      </c>
      <c r="E282" s="1" t="str">
        <f>_xlfn.XLOOKUP(A282,TN_GR06_Data!K:K,TN_GR06_Data!I:I,"",0)</f>
        <v/>
      </c>
      <c r="F282" s="1" t="str">
        <f>_xlfn.XLOOKUP(A282,TN_GR06_Data!K:K,TN_GR06_Data!J:J,"",0)</f>
        <v/>
      </c>
      <c r="G282" t="str">
        <f>_xlfn.XLOOKUP(A282,'Tab A - TN_GR06_Pivot'!A:A,'Tab A - TN_GR06_Pivot'!C:C,"",0)</f>
        <v/>
      </c>
      <c r="H282" t="str">
        <f>_xlfn.XLOOKUP(A282,'Tab A - TN_GR06_Pivot'!A:A,'Tab A - TN_GR06_Pivot'!D:D,"",0)</f>
        <v/>
      </c>
      <c r="I282" s="25" t="str">
        <f>_xlfn.XLOOKUP(A282,'Recon Sheet'!A:A,'Recon Sheet'!P:P,"0",0)</f>
        <v>0</v>
      </c>
    </row>
    <row r="283" spans="1:9">
      <c r="A283">
        <f>'Recon Sheet'!A290</f>
        <v>0</v>
      </c>
      <c r="B283" t="str">
        <f>_xlfn.XLOOKUP(A283,'Tab A - TN_GR06_Pivot'!A:A,'Tab A - TN_GR06_Pivot'!B:B,"",0)</f>
        <v/>
      </c>
      <c r="C283" s="42" t="str">
        <f>_xlfn.XLOOKUP(B283,lookup!G:G,lookup!H:H,"",0)</f>
        <v/>
      </c>
      <c r="D283" t="str">
        <f>_xlfn.XLOOKUP(B283,lookup!G:G,lookup!I:I,"",0)</f>
        <v/>
      </c>
      <c r="E283" s="1" t="str">
        <f>_xlfn.XLOOKUP(A283,TN_GR06_Data!K:K,TN_GR06_Data!I:I,"",0)</f>
        <v/>
      </c>
      <c r="F283" s="1" t="str">
        <f>_xlfn.XLOOKUP(A283,TN_GR06_Data!K:K,TN_GR06_Data!J:J,"",0)</f>
        <v/>
      </c>
      <c r="G283" t="str">
        <f>_xlfn.XLOOKUP(A283,'Tab A - TN_GR06_Pivot'!A:A,'Tab A - TN_GR06_Pivot'!C:C,"",0)</f>
        <v/>
      </c>
      <c r="H283" t="str">
        <f>_xlfn.XLOOKUP(A283,'Tab A - TN_GR06_Pivot'!A:A,'Tab A - TN_GR06_Pivot'!D:D,"",0)</f>
        <v/>
      </c>
      <c r="I283" s="25" t="str">
        <f>_xlfn.XLOOKUP(A283,'Recon Sheet'!A:A,'Recon Sheet'!P:P,"0",0)</f>
        <v>0</v>
      </c>
    </row>
    <row r="284" spans="1:9">
      <c r="A284">
        <f>'Recon Sheet'!A291</f>
        <v>0</v>
      </c>
      <c r="B284" t="str">
        <f>_xlfn.XLOOKUP(A284,'Tab A - TN_GR06_Pivot'!A:A,'Tab A - TN_GR06_Pivot'!B:B,"",0)</f>
        <v/>
      </c>
      <c r="C284" s="42" t="str">
        <f>_xlfn.XLOOKUP(B284,lookup!G:G,lookup!H:H,"",0)</f>
        <v/>
      </c>
      <c r="D284" t="str">
        <f>_xlfn.XLOOKUP(B284,lookup!G:G,lookup!I:I,"",0)</f>
        <v/>
      </c>
      <c r="E284" s="1" t="str">
        <f>_xlfn.XLOOKUP(A284,TN_GR06_Data!K:K,TN_GR06_Data!I:I,"",0)</f>
        <v/>
      </c>
      <c r="F284" s="1" t="str">
        <f>_xlfn.XLOOKUP(A284,TN_GR06_Data!K:K,TN_GR06_Data!J:J,"",0)</f>
        <v/>
      </c>
      <c r="G284" t="str">
        <f>_xlfn.XLOOKUP(A284,'Tab A - TN_GR06_Pivot'!A:A,'Tab A - TN_GR06_Pivot'!C:C,"",0)</f>
        <v/>
      </c>
      <c r="H284" t="str">
        <f>_xlfn.XLOOKUP(A284,'Tab A - TN_GR06_Pivot'!A:A,'Tab A - TN_GR06_Pivot'!D:D,"",0)</f>
        <v/>
      </c>
      <c r="I284" s="25" t="str">
        <f>_xlfn.XLOOKUP(A284,'Recon Sheet'!A:A,'Recon Sheet'!P:P,"0",0)</f>
        <v>0</v>
      </c>
    </row>
    <row r="285" spans="1:9">
      <c r="A285">
        <f>'Recon Sheet'!A292</f>
        <v>0</v>
      </c>
      <c r="B285" t="str">
        <f>_xlfn.XLOOKUP(A285,'Tab A - TN_GR06_Pivot'!A:A,'Tab A - TN_GR06_Pivot'!B:B,"",0)</f>
        <v/>
      </c>
      <c r="C285" s="42" t="str">
        <f>_xlfn.XLOOKUP(B285,lookup!G:G,lookup!H:H,"",0)</f>
        <v/>
      </c>
      <c r="D285" t="str">
        <f>_xlfn.XLOOKUP(B285,lookup!G:G,lookup!I:I,"",0)</f>
        <v/>
      </c>
      <c r="E285" s="1" t="str">
        <f>_xlfn.XLOOKUP(A285,TN_GR06_Data!K:K,TN_GR06_Data!I:I,"",0)</f>
        <v/>
      </c>
      <c r="F285" s="1" t="str">
        <f>_xlfn.XLOOKUP(A285,TN_GR06_Data!K:K,TN_GR06_Data!J:J,"",0)</f>
        <v/>
      </c>
      <c r="G285" t="str">
        <f>_xlfn.XLOOKUP(A285,'Tab A - TN_GR06_Pivot'!A:A,'Tab A - TN_GR06_Pivot'!C:C,"",0)</f>
        <v/>
      </c>
      <c r="H285" t="str">
        <f>_xlfn.XLOOKUP(A285,'Tab A - TN_GR06_Pivot'!A:A,'Tab A - TN_GR06_Pivot'!D:D,"",0)</f>
        <v/>
      </c>
      <c r="I285" s="25" t="str">
        <f>_xlfn.XLOOKUP(A285,'Recon Sheet'!A:A,'Recon Sheet'!P:P,"0",0)</f>
        <v>0</v>
      </c>
    </row>
    <row r="286" spans="1:9">
      <c r="A286">
        <f>'Recon Sheet'!A293</f>
        <v>0</v>
      </c>
      <c r="B286" t="str">
        <f>_xlfn.XLOOKUP(A286,'Tab A - TN_GR06_Pivot'!A:A,'Tab A - TN_GR06_Pivot'!B:B,"",0)</f>
        <v/>
      </c>
      <c r="C286" s="42" t="str">
        <f>_xlfn.XLOOKUP(B286,lookup!G:G,lookup!H:H,"",0)</f>
        <v/>
      </c>
      <c r="D286" t="str">
        <f>_xlfn.XLOOKUP(B286,lookup!G:G,lookup!I:I,"",0)</f>
        <v/>
      </c>
      <c r="E286" s="1" t="str">
        <f>_xlfn.XLOOKUP(A286,TN_GR06_Data!K:K,TN_GR06_Data!I:I,"",0)</f>
        <v/>
      </c>
      <c r="F286" s="1" t="str">
        <f>_xlfn.XLOOKUP(A286,TN_GR06_Data!K:K,TN_GR06_Data!J:J,"",0)</f>
        <v/>
      </c>
      <c r="G286" t="str">
        <f>_xlfn.XLOOKUP(A286,'Tab A - TN_GR06_Pivot'!A:A,'Tab A - TN_GR06_Pivot'!C:C,"",0)</f>
        <v/>
      </c>
      <c r="H286" t="str">
        <f>_xlfn.XLOOKUP(A286,'Tab A - TN_GR06_Pivot'!A:A,'Tab A - TN_GR06_Pivot'!D:D,"",0)</f>
        <v/>
      </c>
      <c r="I286" s="25" t="str">
        <f>_xlfn.XLOOKUP(A286,'Recon Sheet'!A:A,'Recon Sheet'!P:P,"0",0)</f>
        <v>0</v>
      </c>
    </row>
    <row r="287" spans="1:9">
      <c r="A287">
        <f>'Recon Sheet'!A294</f>
        <v>0</v>
      </c>
      <c r="B287" t="str">
        <f>_xlfn.XLOOKUP(A287,'Tab A - TN_GR06_Pivot'!A:A,'Tab A - TN_GR06_Pivot'!B:B,"",0)</f>
        <v/>
      </c>
      <c r="C287" s="42" t="str">
        <f>_xlfn.XLOOKUP(B287,lookup!G:G,lookup!H:H,"",0)</f>
        <v/>
      </c>
      <c r="D287" t="str">
        <f>_xlfn.XLOOKUP(B287,lookup!G:G,lookup!I:I,"",0)</f>
        <v/>
      </c>
      <c r="E287" s="1" t="str">
        <f>_xlfn.XLOOKUP(A287,TN_GR06_Data!K:K,TN_GR06_Data!I:I,"",0)</f>
        <v/>
      </c>
      <c r="F287" s="1" t="str">
        <f>_xlfn.XLOOKUP(A287,TN_GR06_Data!K:K,TN_GR06_Data!J:J,"",0)</f>
        <v/>
      </c>
      <c r="G287" t="str">
        <f>_xlfn.XLOOKUP(A287,'Tab A - TN_GR06_Pivot'!A:A,'Tab A - TN_GR06_Pivot'!C:C,"",0)</f>
        <v/>
      </c>
      <c r="H287" t="str">
        <f>_xlfn.XLOOKUP(A287,'Tab A - TN_GR06_Pivot'!A:A,'Tab A - TN_GR06_Pivot'!D:D,"",0)</f>
        <v/>
      </c>
      <c r="I287" s="25" t="str">
        <f>_xlfn.XLOOKUP(A287,'Recon Sheet'!A:A,'Recon Sheet'!P:P,"0",0)</f>
        <v>0</v>
      </c>
    </row>
    <row r="288" spans="1:9">
      <c r="A288">
        <f>'Recon Sheet'!A295</f>
        <v>0</v>
      </c>
      <c r="B288" t="str">
        <f>_xlfn.XLOOKUP(A288,'Tab A - TN_GR06_Pivot'!A:A,'Tab A - TN_GR06_Pivot'!B:B,"",0)</f>
        <v/>
      </c>
      <c r="C288" s="42" t="str">
        <f>_xlfn.XLOOKUP(B288,lookup!G:G,lookup!H:H,"",0)</f>
        <v/>
      </c>
      <c r="D288" t="str">
        <f>_xlfn.XLOOKUP(B288,lookup!G:G,lookup!I:I,"",0)</f>
        <v/>
      </c>
      <c r="E288" s="1" t="str">
        <f>_xlfn.XLOOKUP(A288,TN_GR06_Data!K:K,TN_GR06_Data!I:I,"",0)</f>
        <v/>
      </c>
      <c r="F288" s="1" t="str">
        <f>_xlfn.XLOOKUP(A288,TN_GR06_Data!K:K,TN_GR06_Data!J:J,"",0)</f>
        <v/>
      </c>
      <c r="G288" t="str">
        <f>_xlfn.XLOOKUP(A288,'Tab A - TN_GR06_Pivot'!A:A,'Tab A - TN_GR06_Pivot'!C:C,"",0)</f>
        <v/>
      </c>
      <c r="H288" t="str">
        <f>_xlfn.XLOOKUP(A288,'Tab A - TN_GR06_Pivot'!A:A,'Tab A - TN_GR06_Pivot'!D:D,"",0)</f>
        <v/>
      </c>
      <c r="I288" s="25" t="str">
        <f>_xlfn.XLOOKUP(A288,'Recon Sheet'!A:A,'Recon Sheet'!P:P,"0",0)</f>
        <v>0</v>
      </c>
    </row>
    <row r="289" spans="1:9">
      <c r="A289">
        <f>'Recon Sheet'!A296</f>
        <v>0</v>
      </c>
      <c r="B289" t="str">
        <f>_xlfn.XLOOKUP(A289,'Tab A - TN_GR06_Pivot'!A:A,'Tab A - TN_GR06_Pivot'!B:B,"",0)</f>
        <v/>
      </c>
      <c r="C289" s="42" t="str">
        <f>_xlfn.XLOOKUP(B289,lookup!G:G,lookup!H:H,"",0)</f>
        <v/>
      </c>
      <c r="D289" t="str">
        <f>_xlfn.XLOOKUP(B289,lookup!G:G,lookup!I:I,"",0)</f>
        <v/>
      </c>
      <c r="E289" s="1" t="str">
        <f>_xlfn.XLOOKUP(A289,TN_GR06_Data!K:K,TN_GR06_Data!I:I,"",0)</f>
        <v/>
      </c>
      <c r="F289" s="1" t="str">
        <f>_xlfn.XLOOKUP(A289,TN_GR06_Data!K:K,TN_GR06_Data!J:J,"",0)</f>
        <v/>
      </c>
      <c r="G289" t="str">
        <f>_xlfn.XLOOKUP(A289,'Tab A - TN_GR06_Pivot'!A:A,'Tab A - TN_GR06_Pivot'!C:C,"",0)</f>
        <v/>
      </c>
      <c r="H289" t="str">
        <f>_xlfn.XLOOKUP(A289,'Tab A - TN_GR06_Pivot'!A:A,'Tab A - TN_GR06_Pivot'!D:D,"",0)</f>
        <v/>
      </c>
      <c r="I289" s="25" t="str">
        <f>_xlfn.XLOOKUP(A289,'Recon Sheet'!A:A,'Recon Sheet'!P:P,"0",0)</f>
        <v>0</v>
      </c>
    </row>
    <row r="290" spans="1:9">
      <c r="A290">
        <f>'Recon Sheet'!A297</f>
        <v>0</v>
      </c>
      <c r="B290" t="str">
        <f>_xlfn.XLOOKUP(A290,'Tab A - TN_GR06_Pivot'!A:A,'Tab A - TN_GR06_Pivot'!B:B,"",0)</f>
        <v/>
      </c>
      <c r="C290" s="42" t="str">
        <f>_xlfn.XLOOKUP(B290,lookup!G:G,lookup!H:H,"",0)</f>
        <v/>
      </c>
      <c r="D290" t="str">
        <f>_xlfn.XLOOKUP(B290,lookup!G:G,lookup!I:I,"",0)</f>
        <v/>
      </c>
      <c r="E290" s="1" t="str">
        <f>_xlfn.XLOOKUP(A290,TN_GR06_Data!K:K,TN_GR06_Data!I:I,"",0)</f>
        <v/>
      </c>
      <c r="F290" s="1" t="str">
        <f>_xlfn.XLOOKUP(A290,TN_GR06_Data!K:K,TN_GR06_Data!J:J,"",0)</f>
        <v/>
      </c>
      <c r="G290" t="str">
        <f>_xlfn.XLOOKUP(A290,'Tab A - TN_GR06_Pivot'!A:A,'Tab A - TN_GR06_Pivot'!C:C,"",0)</f>
        <v/>
      </c>
      <c r="H290" t="str">
        <f>_xlfn.XLOOKUP(A290,'Tab A - TN_GR06_Pivot'!A:A,'Tab A - TN_GR06_Pivot'!D:D,"",0)</f>
        <v/>
      </c>
      <c r="I290" s="25" t="str">
        <f>_xlfn.XLOOKUP(A290,'Recon Sheet'!A:A,'Recon Sheet'!P:P,"0",0)</f>
        <v>0</v>
      </c>
    </row>
    <row r="291" spans="1:9">
      <c r="A291">
        <f>'Recon Sheet'!A298</f>
        <v>0</v>
      </c>
      <c r="B291" t="str">
        <f>_xlfn.XLOOKUP(A291,'Tab A - TN_GR06_Pivot'!A:A,'Tab A - TN_GR06_Pivot'!B:B,"",0)</f>
        <v/>
      </c>
      <c r="C291" s="42" t="str">
        <f>_xlfn.XLOOKUP(B291,lookup!G:G,lookup!H:H,"",0)</f>
        <v/>
      </c>
      <c r="D291" t="str">
        <f>_xlfn.XLOOKUP(B291,lookup!G:G,lookup!I:I,"",0)</f>
        <v/>
      </c>
      <c r="E291" s="1" t="str">
        <f>_xlfn.XLOOKUP(A291,TN_GR06_Data!K:K,TN_GR06_Data!I:I,"",0)</f>
        <v/>
      </c>
      <c r="F291" s="1" t="str">
        <f>_xlfn.XLOOKUP(A291,TN_GR06_Data!K:K,TN_GR06_Data!J:J,"",0)</f>
        <v/>
      </c>
      <c r="G291" t="str">
        <f>_xlfn.XLOOKUP(A291,'Tab A - TN_GR06_Pivot'!A:A,'Tab A - TN_GR06_Pivot'!C:C,"",0)</f>
        <v/>
      </c>
      <c r="H291" t="str">
        <f>_xlfn.XLOOKUP(A291,'Tab A - TN_GR06_Pivot'!A:A,'Tab A - TN_GR06_Pivot'!D:D,"",0)</f>
        <v/>
      </c>
      <c r="I291" s="25" t="str">
        <f>_xlfn.XLOOKUP(A291,'Recon Sheet'!A:A,'Recon Sheet'!P:P,"0",0)</f>
        <v>0</v>
      </c>
    </row>
    <row r="292" spans="1:9">
      <c r="A292">
        <f>'Recon Sheet'!A299</f>
        <v>0</v>
      </c>
      <c r="B292" t="str">
        <f>_xlfn.XLOOKUP(A292,'Tab A - TN_GR06_Pivot'!A:A,'Tab A - TN_GR06_Pivot'!B:B,"",0)</f>
        <v/>
      </c>
      <c r="C292" s="42" t="str">
        <f>_xlfn.XLOOKUP(B292,lookup!G:G,lookup!H:H,"",0)</f>
        <v/>
      </c>
      <c r="D292" t="str">
        <f>_xlfn.XLOOKUP(B292,lookup!G:G,lookup!I:I,"",0)</f>
        <v/>
      </c>
      <c r="E292" s="1" t="str">
        <f>_xlfn.XLOOKUP(A292,TN_GR06_Data!K:K,TN_GR06_Data!I:I,"",0)</f>
        <v/>
      </c>
      <c r="F292" s="1" t="str">
        <f>_xlfn.XLOOKUP(A292,TN_GR06_Data!K:K,TN_GR06_Data!J:J,"",0)</f>
        <v/>
      </c>
      <c r="G292" t="str">
        <f>_xlfn.XLOOKUP(A292,'Tab A - TN_GR06_Pivot'!A:A,'Tab A - TN_GR06_Pivot'!C:C,"",0)</f>
        <v/>
      </c>
      <c r="H292" t="str">
        <f>_xlfn.XLOOKUP(A292,'Tab A - TN_GR06_Pivot'!A:A,'Tab A - TN_GR06_Pivot'!D:D,"",0)</f>
        <v/>
      </c>
      <c r="I292" s="25" t="str">
        <f>_xlfn.XLOOKUP(A292,'Recon Sheet'!A:A,'Recon Sheet'!P:P,"0",0)</f>
        <v>0</v>
      </c>
    </row>
    <row r="293" spans="1:9">
      <c r="A293">
        <f>'Recon Sheet'!A300</f>
        <v>0</v>
      </c>
      <c r="B293" t="str">
        <f>_xlfn.XLOOKUP(A293,'Tab A - TN_GR06_Pivot'!A:A,'Tab A - TN_GR06_Pivot'!B:B,"",0)</f>
        <v/>
      </c>
      <c r="C293" s="42" t="str">
        <f>_xlfn.XLOOKUP(B293,lookup!G:G,lookup!H:H,"",0)</f>
        <v/>
      </c>
      <c r="D293" t="str">
        <f>_xlfn.XLOOKUP(B293,lookup!G:G,lookup!I:I,"",0)</f>
        <v/>
      </c>
      <c r="E293" s="1" t="str">
        <f>_xlfn.XLOOKUP(A293,TN_GR06_Data!K:K,TN_GR06_Data!I:I,"",0)</f>
        <v/>
      </c>
      <c r="F293" s="1" t="str">
        <f>_xlfn.XLOOKUP(A293,TN_GR06_Data!K:K,TN_GR06_Data!J:J,"",0)</f>
        <v/>
      </c>
      <c r="G293" t="str">
        <f>_xlfn.XLOOKUP(A293,'Tab A - TN_GR06_Pivot'!A:A,'Tab A - TN_GR06_Pivot'!C:C,"",0)</f>
        <v/>
      </c>
      <c r="H293" t="str">
        <f>_xlfn.XLOOKUP(A293,'Tab A - TN_GR06_Pivot'!A:A,'Tab A - TN_GR06_Pivot'!D:D,"",0)</f>
        <v/>
      </c>
      <c r="I293" s="25" t="str">
        <f>_xlfn.XLOOKUP(A293,'Recon Sheet'!A:A,'Recon Sheet'!P:P,"0",0)</f>
        <v>0</v>
      </c>
    </row>
    <row r="294" spans="1:9">
      <c r="A294">
        <f>'Recon Sheet'!A301</f>
        <v>0</v>
      </c>
      <c r="B294" t="str">
        <f>_xlfn.XLOOKUP(A294,'Tab A - TN_GR06_Pivot'!A:A,'Tab A - TN_GR06_Pivot'!B:B,"",0)</f>
        <v/>
      </c>
      <c r="C294" s="42" t="str">
        <f>_xlfn.XLOOKUP(B294,lookup!G:G,lookup!H:H,"",0)</f>
        <v/>
      </c>
      <c r="D294" t="str">
        <f>_xlfn.XLOOKUP(B294,lookup!G:G,lookup!I:I,"",0)</f>
        <v/>
      </c>
      <c r="E294" s="1" t="str">
        <f>_xlfn.XLOOKUP(A294,TN_GR06_Data!K:K,TN_GR06_Data!I:I,"",0)</f>
        <v/>
      </c>
      <c r="F294" s="1" t="str">
        <f>_xlfn.XLOOKUP(A294,TN_GR06_Data!K:K,TN_GR06_Data!J:J,"",0)</f>
        <v/>
      </c>
      <c r="G294" t="str">
        <f>_xlfn.XLOOKUP(A294,'Tab A - TN_GR06_Pivot'!A:A,'Tab A - TN_GR06_Pivot'!C:C,"",0)</f>
        <v/>
      </c>
      <c r="H294" t="str">
        <f>_xlfn.XLOOKUP(A294,'Tab A - TN_GR06_Pivot'!A:A,'Tab A - TN_GR06_Pivot'!D:D,"",0)</f>
        <v/>
      </c>
      <c r="I294" s="25" t="str">
        <f>_xlfn.XLOOKUP(A294,'Recon Sheet'!A:A,'Recon Sheet'!P:P,"0",0)</f>
        <v>0</v>
      </c>
    </row>
    <row r="295" spans="1:9">
      <c r="A295">
        <f>'Recon Sheet'!A302</f>
        <v>0</v>
      </c>
      <c r="B295" t="str">
        <f>_xlfn.XLOOKUP(A295,'Tab A - TN_GR06_Pivot'!A:A,'Tab A - TN_GR06_Pivot'!B:B,"",0)</f>
        <v/>
      </c>
      <c r="C295" s="42" t="str">
        <f>_xlfn.XLOOKUP(B295,lookup!G:G,lookup!H:H,"",0)</f>
        <v/>
      </c>
      <c r="D295" t="str">
        <f>_xlfn.XLOOKUP(B295,lookup!G:G,lookup!I:I,"",0)</f>
        <v/>
      </c>
      <c r="E295" s="1" t="str">
        <f>_xlfn.XLOOKUP(A295,TN_GR06_Data!K:K,TN_GR06_Data!I:I,"",0)</f>
        <v/>
      </c>
      <c r="F295" s="1" t="str">
        <f>_xlfn.XLOOKUP(A295,TN_GR06_Data!K:K,TN_GR06_Data!J:J,"",0)</f>
        <v/>
      </c>
      <c r="G295" t="str">
        <f>_xlfn.XLOOKUP(A295,'Tab A - TN_GR06_Pivot'!A:A,'Tab A - TN_GR06_Pivot'!C:C,"",0)</f>
        <v/>
      </c>
      <c r="H295" t="str">
        <f>_xlfn.XLOOKUP(A295,'Tab A - TN_GR06_Pivot'!A:A,'Tab A - TN_GR06_Pivot'!D:D,"",0)</f>
        <v/>
      </c>
      <c r="I295" s="25" t="str">
        <f>_xlfn.XLOOKUP(A295,'Recon Sheet'!A:A,'Recon Sheet'!P:P,"0",0)</f>
        <v>0</v>
      </c>
    </row>
    <row r="296" spans="1:9">
      <c r="A296">
        <f>'Recon Sheet'!A303</f>
        <v>0</v>
      </c>
      <c r="B296" t="str">
        <f>_xlfn.XLOOKUP(A296,'Tab A - TN_GR06_Pivot'!A:A,'Tab A - TN_GR06_Pivot'!B:B,"",0)</f>
        <v/>
      </c>
      <c r="C296" s="42" t="str">
        <f>_xlfn.XLOOKUP(B296,lookup!G:G,lookup!H:H,"",0)</f>
        <v/>
      </c>
      <c r="D296" t="str">
        <f>_xlfn.XLOOKUP(B296,lookup!G:G,lookup!I:I,"",0)</f>
        <v/>
      </c>
      <c r="E296" s="1" t="str">
        <f>_xlfn.XLOOKUP(A296,TN_GR06_Data!K:K,TN_GR06_Data!I:I,"",0)</f>
        <v/>
      </c>
      <c r="F296" s="1" t="str">
        <f>_xlfn.XLOOKUP(A296,TN_GR06_Data!K:K,TN_GR06_Data!J:J,"",0)</f>
        <v/>
      </c>
      <c r="G296" t="str">
        <f>_xlfn.XLOOKUP(A296,'Tab A - TN_GR06_Pivot'!A:A,'Tab A - TN_GR06_Pivot'!C:C,"",0)</f>
        <v/>
      </c>
      <c r="H296" t="str">
        <f>_xlfn.XLOOKUP(A296,'Tab A - TN_GR06_Pivot'!A:A,'Tab A - TN_GR06_Pivot'!D:D,"",0)</f>
        <v/>
      </c>
      <c r="I296" s="25" t="str">
        <f>_xlfn.XLOOKUP(A296,'Recon Sheet'!A:A,'Recon Sheet'!P:P,"0",0)</f>
        <v>0</v>
      </c>
    </row>
    <row r="297" spans="1:9">
      <c r="A297">
        <f>'Recon Sheet'!A304</f>
        <v>0</v>
      </c>
      <c r="B297" t="str">
        <f>_xlfn.XLOOKUP(A297,'Tab A - TN_GR06_Pivot'!A:A,'Tab A - TN_GR06_Pivot'!B:B,"",0)</f>
        <v/>
      </c>
      <c r="C297" s="42" t="str">
        <f>_xlfn.XLOOKUP(B297,lookup!G:G,lookup!H:H,"",0)</f>
        <v/>
      </c>
      <c r="D297" t="str">
        <f>_xlfn.XLOOKUP(B297,lookup!G:G,lookup!I:I,"",0)</f>
        <v/>
      </c>
      <c r="E297" s="1" t="str">
        <f>_xlfn.XLOOKUP(A297,TN_GR06_Data!K:K,TN_GR06_Data!I:I,"",0)</f>
        <v/>
      </c>
      <c r="F297" s="1" t="str">
        <f>_xlfn.XLOOKUP(A297,TN_GR06_Data!K:K,TN_GR06_Data!J:J,"",0)</f>
        <v/>
      </c>
      <c r="G297" t="str">
        <f>_xlfn.XLOOKUP(A297,'Tab A - TN_GR06_Pivot'!A:A,'Tab A - TN_GR06_Pivot'!C:C,"",0)</f>
        <v/>
      </c>
      <c r="H297" t="str">
        <f>_xlfn.XLOOKUP(A297,'Tab A - TN_GR06_Pivot'!A:A,'Tab A - TN_GR06_Pivot'!D:D,"",0)</f>
        <v/>
      </c>
      <c r="I297" s="25" t="str">
        <f>_xlfn.XLOOKUP(A297,'Recon Sheet'!A:A,'Recon Sheet'!P:P,"0",0)</f>
        <v>0</v>
      </c>
    </row>
    <row r="298" spans="1:9">
      <c r="A298">
        <f>'Recon Sheet'!A305</f>
        <v>0</v>
      </c>
      <c r="B298" t="str">
        <f>_xlfn.XLOOKUP(A298,'Tab A - TN_GR06_Pivot'!A:A,'Tab A - TN_GR06_Pivot'!B:B,"",0)</f>
        <v/>
      </c>
      <c r="C298" s="42" t="str">
        <f>_xlfn.XLOOKUP(B298,lookup!G:G,lookup!H:H,"",0)</f>
        <v/>
      </c>
      <c r="D298" t="str">
        <f>_xlfn.XLOOKUP(B298,lookup!G:G,lookup!I:I,"",0)</f>
        <v/>
      </c>
      <c r="E298" s="1" t="str">
        <f>_xlfn.XLOOKUP(A298,TN_GR06_Data!K:K,TN_GR06_Data!I:I,"",0)</f>
        <v/>
      </c>
      <c r="F298" s="1" t="str">
        <f>_xlfn.XLOOKUP(A298,TN_GR06_Data!K:K,TN_GR06_Data!J:J,"",0)</f>
        <v/>
      </c>
      <c r="G298" t="str">
        <f>_xlfn.XLOOKUP(A298,'Tab A - TN_GR06_Pivot'!A:A,'Tab A - TN_GR06_Pivot'!C:C,"",0)</f>
        <v/>
      </c>
      <c r="H298" t="str">
        <f>_xlfn.XLOOKUP(A298,'Tab A - TN_GR06_Pivot'!A:A,'Tab A - TN_GR06_Pivot'!D:D,"",0)</f>
        <v/>
      </c>
      <c r="I298" s="25" t="str">
        <f>_xlfn.XLOOKUP(A298,'Recon Sheet'!A:A,'Recon Sheet'!P:P,"0",0)</f>
        <v>0</v>
      </c>
    </row>
    <row r="299" spans="1:9">
      <c r="A299">
        <f>'Recon Sheet'!A306</f>
        <v>0</v>
      </c>
      <c r="B299" t="str">
        <f>_xlfn.XLOOKUP(A299,'Tab A - TN_GR06_Pivot'!A:A,'Tab A - TN_GR06_Pivot'!B:B,"",0)</f>
        <v/>
      </c>
      <c r="C299" s="42" t="str">
        <f>_xlfn.XLOOKUP(B299,lookup!G:G,lookup!H:H,"",0)</f>
        <v/>
      </c>
      <c r="D299" t="str">
        <f>_xlfn.XLOOKUP(B299,lookup!G:G,lookup!I:I,"",0)</f>
        <v/>
      </c>
      <c r="E299" s="1" t="str">
        <f>_xlfn.XLOOKUP(A299,TN_GR06_Data!K:K,TN_GR06_Data!I:I,"",0)</f>
        <v/>
      </c>
      <c r="F299" s="1" t="str">
        <f>_xlfn.XLOOKUP(A299,TN_GR06_Data!K:K,TN_GR06_Data!J:J,"",0)</f>
        <v/>
      </c>
      <c r="G299" t="str">
        <f>_xlfn.XLOOKUP(A299,'Tab A - TN_GR06_Pivot'!A:A,'Tab A - TN_GR06_Pivot'!C:C,"",0)</f>
        <v/>
      </c>
      <c r="H299" t="str">
        <f>_xlfn.XLOOKUP(A299,'Tab A - TN_GR06_Pivot'!A:A,'Tab A - TN_GR06_Pivot'!D:D,"",0)</f>
        <v/>
      </c>
      <c r="I299" s="25" t="str">
        <f>_xlfn.XLOOKUP(A299,'Recon Sheet'!A:A,'Recon Sheet'!P:P,"0",0)</f>
        <v>0</v>
      </c>
    </row>
    <row r="300" spans="1:9">
      <c r="A300">
        <f>'Recon Sheet'!A307</f>
        <v>0</v>
      </c>
      <c r="B300" t="str">
        <f>_xlfn.XLOOKUP(A300,'Tab A - TN_GR06_Pivot'!A:A,'Tab A - TN_GR06_Pivot'!B:B,"",0)</f>
        <v/>
      </c>
      <c r="C300" s="42" t="str">
        <f>_xlfn.XLOOKUP(B300,lookup!G:G,lookup!H:H,"",0)</f>
        <v/>
      </c>
      <c r="D300" t="str">
        <f>_xlfn.XLOOKUP(B300,lookup!G:G,lookup!I:I,"",0)</f>
        <v/>
      </c>
      <c r="E300" s="1" t="str">
        <f>_xlfn.XLOOKUP(A300,TN_GR06_Data!K:K,TN_GR06_Data!I:I,"",0)</f>
        <v/>
      </c>
      <c r="F300" s="1" t="str">
        <f>_xlfn.XLOOKUP(A300,TN_GR06_Data!K:K,TN_GR06_Data!J:J,"",0)</f>
        <v/>
      </c>
      <c r="G300" t="str">
        <f>_xlfn.XLOOKUP(A300,'Tab A - TN_GR06_Pivot'!A:A,'Tab A - TN_GR06_Pivot'!C:C,"",0)</f>
        <v/>
      </c>
      <c r="H300" t="str">
        <f>_xlfn.XLOOKUP(A300,'Tab A - TN_GR06_Pivot'!A:A,'Tab A - TN_GR06_Pivot'!D:D,"",0)</f>
        <v/>
      </c>
      <c r="I300" s="25" t="str">
        <f>_xlfn.XLOOKUP(A300,'Recon Sheet'!A:A,'Recon Sheet'!P:P,"0",0)</f>
        <v>0</v>
      </c>
    </row>
    <row r="301" spans="1:9">
      <c r="A301">
        <f>'Recon Sheet'!A308</f>
        <v>0</v>
      </c>
      <c r="B301" t="str">
        <f>_xlfn.XLOOKUP(A301,'Tab A - TN_GR06_Pivot'!A:A,'Tab A - TN_GR06_Pivot'!B:B,"",0)</f>
        <v/>
      </c>
      <c r="C301" s="42" t="str">
        <f>_xlfn.XLOOKUP(B301,lookup!G:G,lookup!H:H,"",0)</f>
        <v/>
      </c>
      <c r="D301" t="str">
        <f>_xlfn.XLOOKUP(B301,lookup!G:G,lookup!I:I,"",0)</f>
        <v/>
      </c>
      <c r="E301" s="1" t="str">
        <f>_xlfn.XLOOKUP(A301,TN_GR06_Data!K:K,TN_GR06_Data!I:I,"",0)</f>
        <v/>
      </c>
      <c r="F301" s="1" t="str">
        <f>_xlfn.XLOOKUP(A301,TN_GR06_Data!K:K,TN_GR06_Data!J:J,"",0)</f>
        <v/>
      </c>
      <c r="G301" t="str">
        <f>_xlfn.XLOOKUP(A301,'Tab A - TN_GR06_Pivot'!A:A,'Tab A - TN_GR06_Pivot'!C:C,"",0)</f>
        <v/>
      </c>
      <c r="H301" t="str">
        <f>_xlfn.XLOOKUP(A301,'Tab A - TN_GR06_Pivot'!A:A,'Tab A - TN_GR06_Pivot'!D:D,"",0)</f>
        <v/>
      </c>
      <c r="I301" s="25" t="str">
        <f>_xlfn.XLOOKUP(A301,'Recon Sheet'!A:A,'Recon Sheet'!P:P,"0",0)</f>
        <v>0</v>
      </c>
    </row>
    <row r="302" spans="1:9">
      <c r="A302">
        <f>'Recon Sheet'!A309</f>
        <v>0</v>
      </c>
      <c r="B302" t="str">
        <f>_xlfn.XLOOKUP(A302,'Tab A - TN_GR06_Pivot'!A:A,'Tab A - TN_GR06_Pivot'!B:B,"",0)</f>
        <v/>
      </c>
      <c r="C302" s="42" t="str">
        <f>_xlfn.XLOOKUP(B302,lookup!G:G,lookup!H:H,"",0)</f>
        <v/>
      </c>
      <c r="D302" t="str">
        <f>_xlfn.XLOOKUP(B302,lookup!G:G,lookup!I:I,"",0)</f>
        <v/>
      </c>
      <c r="E302" s="1" t="str">
        <f>_xlfn.XLOOKUP(A302,TN_GR06_Data!K:K,TN_GR06_Data!I:I,"",0)</f>
        <v/>
      </c>
      <c r="F302" s="1" t="str">
        <f>_xlfn.XLOOKUP(A302,TN_GR06_Data!K:K,TN_GR06_Data!J:J,"",0)</f>
        <v/>
      </c>
      <c r="G302" t="str">
        <f>_xlfn.XLOOKUP(A302,'Tab A - TN_GR06_Pivot'!A:A,'Tab A - TN_GR06_Pivot'!C:C,"",0)</f>
        <v/>
      </c>
      <c r="H302" t="str">
        <f>_xlfn.XLOOKUP(A302,'Tab A - TN_GR06_Pivot'!A:A,'Tab A - TN_GR06_Pivot'!D:D,"",0)</f>
        <v/>
      </c>
      <c r="I302" s="25" t="str">
        <f>_xlfn.XLOOKUP(A302,'Recon Sheet'!A:A,'Recon Sheet'!P:P,"0",0)</f>
        <v>0</v>
      </c>
    </row>
    <row r="303" spans="1:9">
      <c r="A303">
        <f>'Recon Sheet'!A310</f>
        <v>0</v>
      </c>
      <c r="B303" t="str">
        <f>_xlfn.XLOOKUP(A303,'Tab A - TN_GR06_Pivot'!A:A,'Tab A - TN_GR06_Pivot'!B:B,"",0)</f>
        <v/>
      </c>
      <c r="C303" s="42" t="str">
        <f>_xlfn.XLOOKUP(B303,lookup!G:G,lookup!H:H,"",0)</f>
        <v/>
      </c>
      <c r="D303" t="str">
        <f>_xlfn.XLOOKUP(B303,lookup!G:G,lookup!I:I,"",0)</f>
        <v/>
      </c>
      <c r="E303" s="1" t="str">
        <f>_xlfn.XLOOKUP(A303,TN_GR06_Data!K:K,TN_GR06_Data!I:I,"",0)</f>
        <v/>
      </c>
      <c r="F303" s="1" t="str">
        <f>_xlfn.XLOOKUP(A303,TN_GR06_Data!K:K,TN_GR06_Data!J:J,"",0)</f>
        <v/>
      </c>
      <c r="G303" t="str">
        <f>_xlfn.XLOOKUP(A303,'Tab A - TN_GR06_Pivot'!A:A,'Tab A - TN_GR06_Pivot'!C:C,"",0)</f>
        <v/>
      </c>
      <c r="H303" t="str">
        <f>_xlfn.XLOOKUP(A303,'Tab A - TN_GR06_Pivot'!A:A,'Tab A - TN_GR06_Pivot'!D:D,"",0)</f>
        <v/>
      </c>
      <c r="I303" s="25" t="str">
        <f>_xlfn.XLOOKUP(A303,'Recon Sheet'!A:A,'Recon Sheet'!P:P,"0",0)</f>
        <v>0</v>
      </c>
    </row>
    <row r="304" spans="1:9">
      <c r="A304">
        <f>'Recon Sheet'!A311</f>
        <v>0</v>
      </c>
      <c r="B304" t="str">
        <f>_xlfn.XLOOKUP(A304,'Tab A - TN_GR06_Pivot'!A:A,'Tab A - TN_GR06_Pivot'!B:B,"",0)</f>
        <v/>
      </c>
      <c r="C304" s="42" t="str">
        <f>_xlfn.XLOOKUP(B304,lookup!G:G,lookup!H:H,"",0)</f>
        <v/>
      </c>
      <c r="D304" t="str">
        <f>_xlfn.XLOOKUP(B304,lookup!G:G,lookup!I:I,"",0)</f>
        <v/>
      </c>
      <c r="E304" s="1" t="str">
        <f>_xlfn.XLOOKUP(A304,TN_GR06_Data!K:K,TN_GR06_Data!I:I,"",0)</f>
        <v/>
      </c>
      <c r="F304" s="1" t="str">
        <f>_xlfn.XLOOKUP(A304,TN_GR06_Data!K:K,TN_GR06_Data!J:J,"",0)</f>
        <v/>
      </c>
      <c r="G304" t="str">
        <f>_xlfn.XLOOKUP(A304,'Tab A - TN_GR06_Pivot'!A:A,'Tab A - TN_GR06_Pivot'!C:C,"",0)</f>
        <v/>
      </c>
      <c r="H304" t="str">
        <f>_xlfn.XLOOKUP(A304,'Tab A - TN_GR06_Pivot'!A:A,'Tab A - TN_GR06_Pivot'!D:D,"",0)</f>
        <v/>
      </c>
      <c r="I304" s="25" t="str">
        <f>_xlfn.XLOOKUP(A304,'Recon Sheet'!A:A,'Recon Sheet'!P:P,"0",0)</f>
        <v>0</v>
      </c>
    </row>
    <row r="305" spans="1:9">
      <c r="A305">
        <f>'Recon Sheet'!A312</f>
        <v>0</v>
      </c>
      <c r="B305" t="str">
        <f>_xlfn.XLOOKUP(A305,'Tab A - TN_GR06_Pivot'!A:A,'Tab A - TN_GR06_Pivot'!B:B,"",0)</f>
        <v/>
      </c>
      <c r="C305" s="42" t="str">
        <f>_xlfn.XLOOKUP(B305,lookup!G:G,lookup!H:H,"",0)</f>
        <v/>
      </c>
      <c r="D305" t="str">
        <f>_xlfn.XLOOKUP(B305,lookup!G:G,lookup!I:I,"",0)</f>
        <v/>
      </c>
      <c r="E305" s="1" t="str">
        <f>_xlfn.XLOOKUP(A305,TN_GR06_Data!K:K,TN_GR06_Data!I:I,"",0)</f>
        <v/>
      </c>
      <c r="F305" s="1" t="str">
        <f>_xlfn.XLOOKUP(A305,TN_GR06_Data!K:K,TN_GR06_Data!J:J,"",0)</f>
        <v/>
      </c>
      <c r="G305" t="str">
        <f>_xlfn.XLOOKUP(A305,'Tab A - TN_GR06_Pivot'!A:A,'Tab A - TN_GR06_Pivot'!C:C,"",0)</f>
        <v/>
      </c>
      <c r="H305" t="str">
        <f>_xlfn.XLOOKUP(A305,'Tab A - TN_GR06_Pivot'!A:A,'Tab A - TN_GR06_Pivot'!D:D,"",0)</f>
        <v/>
      </c>
      <c r="I305" s="25" t="str">
        <f>_xlfn.XLOOKUP(A305,'Recon Sheet'!A:A,'Recon Sheet'!P:P,"0",0)</f>
        <v>0</v>
      </c>
    </row>
    <row r="306" spans="1:9">
      <c r="A306">
        <f>'Recon Sheet'!A313</f>
        <v>0</v>
      </c>
      <c r="B306" t="str">
        <f>_xlfn.XLOOKUP(A306,'Tab A - TN_GR06_Pivot'!A:A,'Tab A - TN_GR06_Pivot'!B:B,"",0)</f>
        <v/>
      </c>
      <c r="C306" s="42" t="str">
        <f>_xlfn.XLOOKUP(B306,lookup!G:G,lookup!H:H,"",0)</f>
        <v/>
      </c>
      <c r="D306" t="str">
        <f>_xlfn.XLOOKUP(B306,lookup!G:G,lookup!I:I,"",0)</f>
        <v/>
      </c>
      <c r="E306" s="1" t="str">
        <f>_xlfn.XLOOKUP(A306,TN_GR06_Data!K:K,TN_GR06_Data!I:I,"",0)</f>
        <v/>
      </c>
      <c r="F306" s="1" t="str">
        <f>_xlfn.XLOOKUP(A306,TN_GR06_Data!K:K,TN_GR06_Data!J:J,"",0)</f>
        <v/>
      </c>
      <c r="G306" t="str">
        <f>_xlfn.XLOOKUP(A306,'Tab A - TN_GR06_Pivot'!A:A,'Tab A - TN_GR06_Pivot'!C:C,"",0)</f>
        <v/>
      </c>
      <c r="H306" t="str">
        <f>_xlfn.XLOOKUP(A306,'Tab A - TN_GR06_Pivot'!A:A,'Tab A - TN_GR06_Pivot'!D:D,"",0)</f>
        <v/>
      </c>
      <c r="I306" s="25" t="str">
        <f>_xlfn.XLOOKUP(A306,'Recon Sheet'!A:A,'Recon Sheet'!P:P,"0",0)</f>
        <v>0</v>
      </c>
    </row>
    <row r="307" spans="1:9">
      <c r="A307">
        <f>'Recon Sheet'!A314</f>
        <v>0</v>
      </c>
      <c r="B307" t="str">
        <f>_xlfn.XLOOKUP(A307,'Tab A - TN_GR06_Pivot'!A:A,'Tab A - TN_GR06_Pivot'!B:B,"",0)</f>
        <v/>
      </c>
      <c r="C307" s="42" t="str">
        <f>_xlfn.XLOOKUP(B307,lookup!G:G,lookup!H:H,"",0)</f>
        <v/>
      </c>
      <c r="D307" t="str">
        <f>_xlfn.XLOOKUP(B307,lookup!G:G,lookup!I:I,"",0)</f>
        <v/>
      </c>
      <c r="E307" s="1" t="str">
        <f>_xlfn.XLOOKUP(A307,TN_GR06_Data!K:K,TN_GR06_Data!I:I,"",0)</f>
        <v/>
      </c>
      <c r="F307" s="1" t="str">
        <f>_xlfn.XLOOKUP(A307,TN_GR06_Data!K:K,TN_GR06_Data!J:J,"",0)</f>
        <v/>
      </c>
      <c r="G307" t="str">
        <f>_xlfn.XLOOKUP(A307,'Tab A - TN_GR06_Pivot'!A:A,'Tab A - TN_GR06_Pivot'!C:C,"",0)</f>
        <v/>
      </c>
      <c r="H307" t="str">
        <f>_xlfn.XLOOKUP(A307,'Tab A - TN_GR06_Pivot'!A:A,'Tab A - TN_GR06_Pivot'!D:D,"",0)</f>
        <v/>
      </c>
      <c r="I307" s="25" t="str">
        <f>_xlfn.XLOOKUP(A307,'Recon Sheet'!A:A,'Recon Sheet'!P:P,"0",0)</f>
        <v>0</v>
      </c>
    </row>
    <row r="308" spans="1:9">
      <c r="A308">
        <f>'Recon Sheet'!A315</f>
        <v>0</v>
      </c>
      <c r="B308" t="str">
        <f>_xlfn.XLOOKUP(A308,'Tab A - TN_GR06_Pivot'!A:A,'Tab A - TN_GR06_Pivot'!B:B,"",0)</f>
        <v/>
      </c>
      <c r="C308" s="42" t="str">
        <f>_xlfn.XLOOKUP(B308,lookup!G:G,lookup!H:H,"",0)</f>
        <v/>
      </c>
      <c r="D308" t="str">
        <f>_xlfn.XLOOKUP(B308,lookup!G:G,lookup!I:I,"",0)</f>
        <v/>
      </c>
      <c r="E308" s="1" t="str">
        <f>_xlfn.XLOOKUP(A308,TN_GR06_Data!K:K,TN_GR06_Data!I:I,"",0)</f>
        <v/>
      </c>
      <c r="F308" s="1" t="str">
        <f>_xlfn.XLOOKUP(A308,TN_GR06_Data!K:K,TN_GR06_Data!J:J,"",0)</f>
        <v/>
      </c>
      <c r="G308" t="str">
        <f>_xlfn.XLOOKUP(A308,'Tab A - TN_GR06_Pivot'!A:A,'Tab A - TN_GR06_Pivot'!C:C,"",0)</f>
        <v/>
      </c>
      <c r="H308" t="str">
        <f>_xlfn.XLOOKUP(A308,'Tab A - TN_GR06_Pivot'!A:A,'Tab A - TN_GR06_Pivot'!D:D,"",0)</f>
        <v/>
      </c>
      <c r="I308" s="25" t="str">
        <f>_xlfn.XLOOKUP(A308,'Recon Sheet'!A:A,'Recon Sheet'!P:P,"0",0)</f>
        <v>0</v>
      </c>
    </row>
    <row r="309" spans="1:9">
      <c r="A309">
        <f>'Recon Sheet'!A316</f>
        <v>0</v>
      </c>
      <c r="B309" t="str">
        <f>_xlfn.XLOOKUP(A309,'Tab A - TN_GR06_Pivot'!A:A,'Tab A - TN_GR06_Pivot'!B:B,"",0)</f>
        <v/>
      </c>
      <c r="C309" s="42" t="str">
        <f>_xlfn.XLOOKUP(B309,lookup!G:G,lookup!H:H,"",0)</f>
        <v/>
      </c>
      <c r="D309" t="str">
        <f>_xlfn.XLOOKUP(B309,lookup!G:G,lookup!I:I,"",0)</f>
        <v/>
      </c>
      <c r="E309" s="1" t="str">
        <f>_xlfn.XLOOKUP(A309,TN_GR06_Data!K:K,TN_GR06_Data!I:I,"",0)</f>
        <v/>
      </c>
      <c r="F309" s="1" t="str">
        <f>_xlfn.XLOOKUP(A309,TN_GR06_Data!K:K,TN_GR06_Data!J:J,"",0)</f>
        <v/>
      </c>
      <c r="G309" t="str">
        <f>_xlfn.XLOOKUP(A309,'Tab A - TN_GR06_Pivot'!A:A,'Tab A - TN_GR06_Pivot'!C:C,"",0)</f>
        <v/>
      </c>
      <c r="H309" t="str">
        <f>_xlfn.XLOOKUP(A309,'Tab A - TN_GR06_Pivot'!A:A,'Tab A - TN_GR06_Pivot'!D:D,"",0)</f>
        <v/>
      </c>
      <c r="I309" s="25" t="str">
        <f>_xlfn.XLOOKUP(A309,'Recon Sheet'!A:A,'Recon Sheet'!P:P,"0",0)</f>
        <v>0</v>
      </c>
    </row>
    <row r="310" spans="1:9">
      <c r="A310">
        <f>'Recon Sheet'!A317</f>
        <v>0</v>
      </c>
      <c r="B310" t="str">
        <f>_xlfn.XLOOKUP(A310,'Tab A - TN_GR06_Pivot'!A:A,'Tab A - TN_GR06_Pivot'!B:B,"",0)</f>
        <v/>
      </c>
      <c r="C310" s="42" t="str">
        <f>_xlfn.XLOOKUP(B310,lookup!G:G,lookup!H:H,"",0)</f>
        <v/>
      </c>
      <c r="D310" t="str">
        <f>_xlfn.XLOOKUP(B310,lookup!G:G,lookup!I:I,"",0)</f>
        <v/>
      </c>
      <c r="E310" s="1" t="str">
        <f>_xlfn.XLOOKUP(A310,TN_GR06_Data!K:K,TN_GR06_Data!I:I,"",0)</f>
        <v/>
      </c>
      <c r="F310" s="1" t="str">
        <f>_xlfn.XLOOKUP(A310,TN_GR06_Data!K:K,TN_GR06_Data!J:J,"",0)</f>
        <v/>
      </c>
      <c r="G310" t="str">
        <f>_xlfn.XLOOKUP(A310,'Tab A - TN_GR06_Pivot'!A:A,'Tab A - TN_GR06_Pivot'!C:C,"",0)</f>
        <v/>
      </c>
      <c r="H310" t="str">
        <f>_xlfn.XLOOKUP(A310,'Tab A - TN_GR06_Pivot'!A:A,'Tab A - TN_GR06_Pivot'!D:D,"",0)</f>
        <v/>
      </c>
      <c r="I310" s="25" t="str">
        <f>_xlfn.XLOOKUP(A310,'Recon Sheet'!A:A,'Recon Sheet'!P:P,"0",0)</f>
        <v>0</v>
      </c>
    </row>
    <row r="311" spans="1:9">
      <c r="A311">
        <f>'Recon Sheet'!A318</f>
        <v>0</v>
      </c>
      <c r="B311" t="str">
        <f>_xlfn.XLOOKUP(A311,'Tab A - TN_GR06_Pivot'!A:A,'Tab A - TN_GR06_Pivot'!B:B,"",0)</f>
        <v/>
      </c>
      <c r="C311" s="42" t="str">
        <f>_xlfn.XLOOKUP(B311,lookup!G:G,lookup!H:H,"",0)</f>
        <v/>
      </c>
      <c r="D311" t="str">
        <f>_xlfn.XLOOKUP(B311,lookup!G:G,lookup!I:I,"",0)</f>
        <v/>
      </c>
      <c r="E311" s="1" t="str">
        <f>_xlfn.XLOOKUP(A311,TN_GR06_Data!K:K,TN_GR06_Data!I:I,"",0)</f>
        <v/>
      </c>
      <c r="F311" s="1" t="str">
        <f>_xlfn.XLOOKUP(A311,TN_GR06_Data!K:K,TN_GR06_Data!J:J,"",0)</f>
        <v/>
      </c>
      <c r="G311" t="str">
        <f>_xlfn.XLOOKUP(A311,'Tab A - TN_GR06_Pivot'!A:A,'Tab A - TN_GR06_Pivot'!C:C,"",0)</f>
        <v/>
      </c>
      <c r="H311" t="str">
        <f>_xlfn.XLOOKUP(A311,'Tab A - TN_GR06_Pivot'!A:A,'Tab A - TN_GR06_Pivot'!D:D,"",0)</f>
        <v/>
      </c>
      <c r="I311" s="25" t="str">
        <f>_xlfn.XLOOKUP(A311,'Recon Sheet'!A:A,'Recon Sheet'!P:P,"0",0)</f>
        <v>0</v>
      </c>
    </row>
    <row r="312" spans="1:9">
      <c r="A312">
        <f>'Recon Sheet'!A319</f>
        <v>0</v>
      </c>
      <c r="B312" t="str">
        <f>_xlfn.XLOOKUP(A312,'Tab A - TN_GR06_Pivot'!A:A,'Tab A - TN_GR06_Pivot'!B:B,"",0)</f>
        <v/>
      </c>
      <c r="C312" s="42" t="str">
        <f>_xlfn.XLOOKUP(B312,lookup!G:G,lookup!H:H,"",0)</f>
        <v/>
      </c>
      <c r="D312" t="str">
        <f>_xlfn.XLOOKUP(B312,lookup!G:G,lookup!I:I,"",0)</f>
        <v/>
      </c>
      <c r="E312" s="1" t="str">
        <f>_xlfn.XLOOKUP(A312,TN_GR06_Data!K:K,TN_GR06_Data!I:I,"",0)</f>
        <v/>
      </c>
      <c r="F312" s="1" t="str">
        <f>_xlfn.XLOOKUP(A312,TN_GR06_Data!K:K,TN_GR06_Data!J:J,"",0)</f>
        <v/>
      </c>
      <c r="G312" t="str">
        <f>_xlfn.XLOOKUP(A312,'Tab A - TN_GR06_Pivot'!A:A,'Tab A - TN_GR06_Pivot'!C:C,"",0)</f>
        <v/>
      </c>
      <c r="H312" t="str">
        <f>_xlfn.XLOOKUP(A312,'Tab A - TN_GR06_Pivot'!A:A,'Tab A - TN_GR06_Pivot'!D:D,"",0)</f>
        <v/>
      </c>
      <c r="I312" s="25" t="str">
        <f>_xlfn.XLOOKUP(A312,'Recon Sheet'!A:A,'Recon Sheet'!P:P,"0",0)</f>
        <v>0</v>
      </c>
    </row>
    <row r="313" spans="1:9">
      <c r="A313">
        <f>'Recon Sheet'!A320</f>
        <v>0</v>
      </c>
      <c r="B313" t="str">
        <f>_xlfn.XLOOKUP(A313,'Tab A - TN_GR06_Pivot'!A:A,'Tab A - TN_GR06_Pivot'!B:B,"",0)</f>
        <v/>
      </c>
      <c r="C313" s="42" t="str">
        <f>_xlfn.XLOOKUP(B313,lookup!G:G,lookup!H:H,"",0)</f>
        <v/>
      </c>
      <c r="D313" t="str">
        <f>_xlfn.XLOOKUP(B313,lookup!G:G,lookup!I:I,"",0)</f>
        <v/>
      </c>
      <c r="E313" s="1" t="str">
        <f>_xlfn.XLOOKUP(A313,TN_GR06_Data!K:K,TN_GR06_Data!I:I,"",0)</f>
        <v/>
      </c>
      <c r="F313" s="1" t="str">
        <f>_xlfn.XLOOKUP(A313,TN_GR06_Data!K:K,TN_GR06_Data!J:J,"",0)</f>
        <v/>
      </c>
      <c r="G313" t="str">
        <f>_xlfn.XLOOKUP(A313,'Tab A - TN_GR06_Pivot'!A:A,'Tab A - TN_GR06_Pivot'!C:C,"",0)</f>
        <v/>
      </c>
      <c r="H313" t="str">
        <f>_xlfn.XLOOKUP(A313,'Tab A - TN_GR06_Pivot'!A:A,'Tab A - TN_GR06_Pivot'!D:D,"",0)</f>
        <v/>
      </c>
      <c r="I313" s="25" t="str">
        <f>_xlfn.XLOOKUP(A313,'Recon Sheet'!A:A,'Recon Sheet'!P:P,"0",0)</f>
        <v>0</v>
      </c>
    </row>
    <row r="314" spans="1:9">
      <c r="A314">
        <f>'Recon Sheet'!A321</f>
        <v>0</v>
      </c>
      <c r="B314" t="str">
        <f>_xlfn.XLOOKUP(A314,'Tab A - TN_GR06_Pivot'!A:A,'Tab A - TN_GR06_Pivot'!B:B,"",0)</f>
        <v/>
      </c>
      <c r="C314" s="42" t="str">
        <f>_xlfn.XLOOKUP(B314,lookup!G:G,lookup!H:H,"",0)</f>
        <v/>
      </c>
      <c r="D314" t="str">
        <f>_xlfn.XLOOKUP(B314,lookup!G:G,lookup!I:I,"",0)</f>
        <v/>
      </c>
      <c r="E314" s="1" t="str">
        <f>_xlfn.XLOOKUP(A314,TN_GR06_Data!K:K,TN_GR06_Data!I:I,"",0)</f>
        <v/>
      </c>
      <c r="F314" s="1" t="str">
        <f>_xlfn.XLOOKUP(A314,TN_GR06_Data!K:K,TN_GR06_Data!J:J,"",0)</f>
        <v/>
      </c>
      <c r="G314" t="str">
        <f>_xlfn.XLOOKUP(A314,'Tab A - TN_GR06_Pivot'!A:A,'Tab A - TN_GR06_Pivot'!C:C,"",0)</f>
        <v/>
      </c>
      <c r="H314" t="str">
        <f>_xlfn.XLOOKUP(A314,'Tab A - TN_GR06_Pivot'!A:A,'Tab A - TN_GR06_Pivot'!D:D,"",0)</f>
        <v/>
      </c>
      <c r="I314" s="25" t="str">
        <f>_xlfn.XLOOKUP(A314,'Recon Sheet'!A:A,'Recon Sheet'!P:P,"0",0)</f>
        <v>0</v>
      </c>
    </row>
    <row r="315" spans="1:9">
      <c r="A315">
        <f>'Recon Sheet'!A322</f>
        <v>0</v>
      </c>
      <c r="B315" t="str">
        <f>_xlfn.XLOOKUP(A315,'Tab A - TN_GR06_Pivot'!A:A,'Tab A - TN_GR06_Pivot'!B:B,"",0)</f>
        <v/>
      </c>
      <c r="C315" s="42" t="str">
        <f>_xlfn.XLOOKUP(B315,lookup!G:G,lookup!H:H,"",0)</f>
        <v/>
      </c>
      <c r="D315" t="str">
        <f>_xlfn.XLOOKUP(B315,lookup!G:G,lookup!I:I,"",0)</f>
        <v/>
      </c>
      <c r="E315" s="1" t="str">
        <f>_xlfn.XLOOKUP(A315,TN_GR06_Data!K:K,TN_GR06_Data!I:I,"",0)</f>
        <v/>
      </c>
      <c r="F315" s="1" t="str">
        <f>_xlfn.XLOOKUP(A315,TN_GR06_Data!K:K,TN_GR06_Data!J:J,"",0)</f>
        <v/>
      </c>
      <c r="G315" t="str">
        <f>_xlfn.XLOOKUP(A315,'Tab A - TN_GR06_Pivot'!A:A,'Tab A - TN_GR06_Pivot'!C:C,"",0)</f>
        <v/>
      </c>
      <c r="H315" t="str">
        <f>_xlfn.XLOOKUP(A315,'Tab A - TN_GR06_Pivot'!A:A,'Tab A - TN_GR06_Pivot'!D:D,"",0)</f>
        <v/>
      </c>
      <c r="I315" s="25" t="str">
        <f>_xlfn.XLOOKUP(A315,'Recon Sheet'!A:A,'Recon Sheet'!P:P,"0",0)</f>
        <v>0</v>
      </c>
    </row>
    <row r="316" spans="1:9">
      <c r="A316">
        <f>'Recon Sheet'!A323</f>
        <v>0</v>
      </c>
      <c r="B316" t="str">
        <f>_xlfn.XLOOKUP(A316,'Tab A - TN_GR06_Pivot'!A:A,'Tab A - TN_GR06_Pivot'!B:B,"",0)</f>
        <v/>
      </c>
      <c r="C316" s="42" t="str">
        <f>_xlfn.XLOOKUP(B316,lookup!G:G,lookup!H:H,"",0)</f>
        <v/>
      </c>
      <c r="D316" t="str">
        <f>_xlfn.XLOOKUP(B316,lookup!G:G,lookup!I:I,"",0)</f>
        <v/>
      </c>
      <c r="E316" s="1" t="str">
        <f>_xlfn.XLOOKUP(A316,TN_GR06_Data!K:K,TN_GR06_Data!I:I,"",0)</f>
        <v/>
      </c>
      <c r="F316" s="1" t="str">
        <f>_xlfn.XLOOKUP(A316,TN_GR06_Data!K:K,TN_GR06_Data!J:J,"",0)</f>
        <v/>
      </c>
      <c r="G316" t="str">
        <f>_xlfn.XLOOKUP(A316,'Tab A - TN_GR06_Pivot'!A:A,'Tab A - TN_GR06_Pivot'!C:C,"",0)</f>
        <v/>
      </c>
      <c r="H316" t="str">
        <f>_xlfn.XLOOKUP(A316,'Tab A - TN_GR06_Pivot'!A:A,'Tab A - TN_GR06_Pivot'!D:D,"",0)</f>
        <v/>
      </c>
      <c r="I316" s="25" t="str">
        <f>_xlfn.XLOOKUP(A316,'Recon Sheet'!A:A,'Recon Sheet'!P:P,"0",0)</f>
        <v>0</v>
      </c>
    </row>
    <row r="317" spans="1:9">
      <c r="A317">
        <f>'Recon Sheet'!A324</f>
        <v>0</v>
      </c>
      <c r="B317" t="str">
        <f>_xlfn.XLOOKUP(A317,'Tab A - TN_GR06_Pivot'!A:A,'Tab A - TN_GR06_Pivot'!B:B,"",0)</f>
        <v/>
      </c>
      <c r="C317" s="42" t="str">
        <f>_xlfn.XLOOKUP(B317,lookup!G:G,lookup!H:H,"",0)</f>
        <v/>
      </c>
      <c r="D317" t="str">
        <f>_xlfn.XLOOKUP(B317,lookup!G:G,lookup!I:I,"",0)</f>
        <v/>
      </c>
      <c r="E317" s="1" t="str">
        <f>_xlfn.XLOOKUP(A317,TN_GR06_Data!K:K,TN_GR06_Data!I:I,"",0)</f>
        <v/>
      </c>
      <c r="F317" s="1" t="str">
        <f>_xlfn.XLOOKUP(A317,TN_GR06_Data!K:K,TN_GR06_Data!J:J,"",0)</f>
        <v/>
      </c>
      <c r="G317" t="str">
        <f>_xlfn.XLOOKUP(A317,'Tab A - TN_GR06_Pivot'!A:A,'Tab A - TN_GR06_Pivot'!C:C,"",0)</f>
        <v/>
      </c>
      <c r="H317" t="str">
        <f>_xlfn.XLOOKUP(A317,'Tab A - TN_GR06_Pivot'!A:A,'Tab A - TN_GR06_Pivot'!D:D,"",0)</f>
        <v/>
      </c>
      <c r="I317" s="25" t="str">
        <f>_xlfn.XLOOKUP(A317,'Recon Sheet'!A:A,'Recon Sheet'!P:P,"0",0)</f>
        <v>0</v>
      </c>
    </row>
    <row r="318" spans="1:9">
      <c r="A318">
        <f>'Recon Sheet'!A325</f>
        <v>0</v>
      </c>
      <c r="B318" t="str">
        <f>_xlfn.XLOOKUP(A318,'Tab A - TN_GR06_Pivot'!A:A,'Tab A - TN_GR06_Pivot'!B:B,"",0)</f>
        <v/>
      </c>
      <c r="C318" s="42" t="str">
        <f>_xlfn.XLOOKUP(B318,lookup!G:G,lookup!H:H,"",0)</f>
        <v/>
      </c>
      <c r="D318" t="str">
        <f>_xlfn.XLOOKUP(B318,lookup!G:G,lookup!I:I,"",0)</f>
        <v/>
      </c>
      <c r="E318" s="1" t="str">
        <f>_xlfn.XLOOKUP(A318,TN_GR06_Data!K:K,TN_GR06_Data!I:I,"",0)</f>
        <v/>
      </c>
      <c r="F318" s="1" t="str">
        <f>_xlfn.XLOOKUP(A318,TN_GR06_Data!K:K,TN_GR06_Data!J:J,"",0)</f>
        <v/>
      </c>
      <c r="G318" t="str">
        <f>_xlfn.XLOOKUP(A318,'Tab A - TN_GR06_Pivot'!A:A,'Tab A - TN_GR06_Pivot'!C:C,"",0)</f>
        <v/>
      </c>
      <c r="H318" t="str">
        <f>_xlfn.XLOOKUP(A318,'Tab A - TN_GR06_Pivot'!A:A,'Tab A - TN_GR06_Pivot'!D:D,"",0)</f>
        <v/>
      </c>
      <c r="I318" s="25" t="str">
        <f>_xlfn.XLOOKUP(A318,'Recon Sheet'!A:A,'Recon Sheet'!P:P,"0",0)</f>
        <v>0</v>
      </c>
    </row>
    <row r="319" spans="1:9">
      <c r="A319">
        <f>'Recon Sheet'!A326</f>
        <v>0</v>
      </c>
      <c r="B319" t="str">
        <f>_xlfn.XLOOKUP(A319,'Tab A - TN_GR06_Pivot'!A:A,'Tab A - TN_GR06_Pivot'!B:B,"",0)</f>
        <v/>
      </c>
      <c r="C319" s="42" t="str">
        <f>_xlfn.XLOOKUP(B319,lookup!G:G,lookup!H:H,"",0)</f>
        <v/>
      </c>
      <c r="D319" t="str">
        <f>_xlfn.XLOOKUP(B319,lookup!G:G,lookup!I:I,"",0)</f>
        <v/>
      </c>
      <c r="E319" s="1" t="str">
        <f>_xlfn.XLOOKUP(A319,TN_GR06_Data!K:K,TN_GR06_Data!I:I,"",0)</f>
        <v/>
      </c>
      <c r="F319" s="1" t="str">
        <f>_xlfn.XLOOKUP(A319,TN_GR06_Data!K:K,TN_GR06_Data!J:J,"",0)</f>
        <v/>
      </c>
      <c r="G319" t="str">
        <f>_xlfn.XLOOKUP(A319,'Tab A - TN_GR06_Pivot'!A:A,'Tab A - TN_GR06_Pivot'!C:C,"",0)</f>
        <v/>
      </c>
      <c r="H319" t="str">
        <f>_xlfn.XLOOKUP(A319,'Tab A - TN_GR06_Pivot'!A:A,'Tab A - TN_GR06_Pivot'!D:D,"",0)</f>
        <v/>
      </c>
      <c r="I319" s="25" t="str">
        <f>_xlfn.XLOOKUP(A319,'Recon Sheet'!A:A,'Recon Sheet'!P:P,"0",0)</f>
        <v>0</v>
      </c>
    </row>
    <row r="320" spans="1:9">
      <c r="A320">
        <f>'Recon Sheet'!A327</f>
        <v>0</v>
      </c>
      <c r="B320" t="str">
        <f>_xlfn.XLOOKUP(A320,'Tab A - TN_GR06_Pivot'!A:A,'Tab A - TN_GR06_Pivot'!B:B,"",0)</f>
        <v/>
      </c>
      <c r="C320" s="42" t="str">
        <f>_xlfn.XLOOKUP(B320,lookup!G:G,lookup!H:H,"",0)</f>
        <v/>
      </c>
      <c r="D320" t="str">
        <f>_xlfn.XLOOKUP(B320,lookup!G:G,lookup!I:I,"",0)</f>
        <v/>
      </c>
      <c r="E320" s="1" t="str">
        <f>_xlfn.XLOOKUP(A320,TN_GR06_Data!K:K,TN_GR06_Data!I:I,"",0)</f>
        <v/>
      </c>
      <c r="F320" s="1" t="str">
        <f>_xlfn.XLOOKUP(A320,TN_GR06_Data!K:K,TN_GR06_Data!J:J,"",0)</f>
        <v/>
      </c>
      <c r="G320" t="str">
        <f>_xlfn.XLOOKUP(A320,'Tab A - TN_GR06_Pivot'!A:A,'Tab A - TN_GR06_Pivot'!C:C,"",0)</f>
        <v/>
      </c>
      <c r="H320" t="str">
        <f>_xlfn.XLOOKUP(A320,'Tab A - TN_GR06_Pivot'!A:A,'Tab A - TN_GR06_Pivot'!D:D,"",0)</f>
        <v/>
      </c>
      <c r="I320" s="25" t="str">
        <f>_xlfn.XLOOKUP(A320,'Recon Sheet'!A:A,'Recon Sheet'!P:P,"0",0)</f>
        <v>0</v>
      </c>
    </row>
    <row r="321" spans="1:9">
      <c r="A321">
        <f>'Recon Sheet'!A328</f>
        <v>0</v>
      </c>
      <c r="B321" t="str">
        <f>_xlfn.XLOOKUP(A321,'Tab A - TN_GR06_Pivot'!A:A,'Tab A - TN_GR06_Pivot'!B:B,"",0)</f>
        <v/>
      </c>
      <c r="C321" s="42" t="str">
        <f>_xlfn.XLOOKUP(B321,lookup!G:G,lookup!H:H,"",0)</f>
        <v/>
      </c>
      <c r="D321" t="str">
        <f>_xlfn.XLOOKUP(B321,lookup!G:G,lookup!I:I,"",0)</f>
        <v/>
      </c>
      <c r="E321" s="1" t="str">
        <f>_xlfn.XLOOKUP(A321,TN_GR06_Data!K:K,TN_GR06_Data!I:I,"",0)</f>
        <v/>
      </c>
      <c r="F321" s="1" t="str">
        <f>_xlfn.XLOOKUP(A321,TN_GR06_Data!K:K,TN_GR06_Data!J:J,"",0)</f>
        <v/>
      </c>
      <c r="G321" t="str">
        <f>_xlfn.XLOOKUP(A321,'Tab A - TN_GR06_Pivot'!A:A,'Tab A - TN_GR06_Pivot'!C:C,"",0)</f>
        <v/>
      </c>
      <c r="H321" t="str">
        <f>_xlfn.XLOOKUP(A321,'Tab A - TN_GR06_Pivot'!A:A,'Tab A - TN_GR06_Pivot'!D:D,"",0)</f>
        <v/>
      </c>
      <c r="I321" s="25" t="str">
        <f>_xlfn.XLOOKUP(A321,'Recon Sheet'!A:A,'Recon Sheet'!P:P,"0",0)</f>
        <v>0</v>
      </c>
    </row>
    <row r="322" spans="1:9">
      <c r="A322">
        <f>'Recon Sheet'!A329</f>
        <v>0</v>
      </c>
      <c r="B322" t="str">
        <f>_xlfn.XLOOKUP(A322,'Tab A - TN_GR06_Pivot'!A:A,'Tab A - TN_GR06_Pivot'!B:B,"",0)</f>
        <v/>
      </c>
      <c r="C322" s="42" t="str">
        <f>_xlfn.XLOOKUP(B322,lookup!G:G,lookup!H:H,"",0)</f>
        <v/>
      </c>
      <c r="D322" t="str">
        <f>_xlfn.XLOOKUP(B322,lookup!G:G,lookup!I:I,"",0)</f>
        <v/>
      </c>
      <c r="E322" s="1" t="str">
        <f>_xlfn.XLOOKUP(A322,TN_GR06_Data!K:K,TN_GR06_Data!I:I,"",0)</f>
        <v/>
      </c>
      <c r="F322" s="1" t="str">
        <f>_xlfn.XLOOKUP(A322,TN_GR06_Data!K:K,TN_GR06_Data!J:J,"",0)</f>
        <v/>
      </c>
      <c r="G322" t="str">
        <f>_xlfn.XLOOKUP(A322,'Tab A - TN_GR06_Pivot'!A:A,'Tab A - TN_GR06_Pivot'!C:C,"",0)</f>
        <v/>
      </c>
      <c r="H322" t="str">
        <f>_xlfn.XLOOKUP(A322,'Tab A - TN_GR06_Pivot'!A:A,'Tab A - TN_GR06_Pivot'!D:D,"",0)</f>
        <v/>
      </c>
      <c r="I322" s="25" t="str">
        <f>_xlfn.XLOOKUP(A322,'Recon Sheet'!A:A,'Recon Sheet'!P:P,"0",0)</f>
        <v>0</v>
      </c>
    </row>
    <row r="323" spans="1:9">
      <c r="A323">
        <f>'Recon Sheet'!A330</f>
        <v>0</v>
      </c>
      <c r="B323" t="str">
        <f>_xlfn.XLOOKUP(A323,'Tab A - TN_GR06_Pivot'!A:A,'Tab A - TN_GR06_Pivot'!B:B,"",0)</f>
        <v/>
      </c>
      <c r="C323" s="42" t="str">
        <f>_xlfn.XLOOKUP(B323,lookup!G:G,lookup!H:H,"",0)</f>
        <v/>
      </c>
      <c r="D323" t="str">
        <f>_xlfn.XLOOKUP(B323,lookup!G:G,lookup!I:I,"",0)</f>
        <v/>
      </c>
      <c r="E323" s="1" t="str">
        <f>_xlfn.XLOOKUP(A323,TN_GR06_Data!K:K,TN_GR06_Data!I:I,"",0)</f>
        <v/>
      </c>
      <c r="F323" s="1" t="str">
        <f>_xlfn.XLOOKUP(A323,TN_GR06_Data!K:K,TN_GR06_Data!J:J,"",0)</f>
        <v/>
      </c>
      <c r="G323" t="str">
        <f>_xlfn.XLOOKUP(A323,'Tab A - TN_GR06_Pivot'!A:A,'Tab A - TN_GR06_Pivot'!C:C,"",0)</f>
        <v/>
      </c>
      <c r="H323" t="str">
        <f>_xlfn.XLOOKUP(A323,'Tab A - TN_GR06_Pivot'!A:A,'Tab A - TN_GR06_Pivot'!D:D,"",0)</f>
        <v/>
      </c>
      <c r="I323" s="25" t="str">
        <f>_xlfn.XLOOKUP(A323,'Recon Sheet'!A:A,'Recon Sheet'!P:P,"0",0)</f>
        <v>0</v>
      </c>
    </row>
    <row r="324" spans="1:9">
      <c r="A324">
        <f>'Recon Sheet'!A331</f>
        <v>0</v>
      </c>
      <c r="B324" t="str">
        <f>_xlfn.XLOOKUP(A324,'Tab A - TN_GR06_Pivot'!A:A,'Tab A - TN_GR06_Pivot'!B:B,"",0)</f>
        <v/>
      </c>
      <c r="C324" s="42" t="str">
        <f>_xlfn.XLOOKUP(B324,lookup!G:G,lookup!H:H,"",0)</f>
        <v/>
      </c>
      <c r="D324" t="str">
        <f>_xlfn.XLOOKUP(B324,lookup!G:G,lookup!I:I,"",0)</f>
        <v/>
      </c>
      <c r="E324" s="1" t="str">
        <f>_xlfn.XLOOKUP(A324,TN_GR06_Data!K:K,TN_GR06_Data!I:I,"",0)</f>
        <v/>
      </c>
      <c r="F324" s="1" t="str">
        <f>_xlfn.XLOOKUP(A324,TN_GR06_Data!K:K,TN_GR06_Data!J:J,"",0)</f>
        <v/>
      </c>
      <c r="G324" t="str">
        <f>_xlfn.XLOOKUP(A324,'Tab A - TN_GR06_Pivot'!A:A,'Tab A - TN_GR06_Pivot'!C:C,"",0)</f>
        <v/>
      </c>
      <c r="H324" t="str">
        <f>_xlfn.XLOOKUP(A324,'Tab A - TN_GR06_Pivot'!A:A,'Tab A - TN_GR06_Pivot'!D:D,"",0)</f>
        <v/>
      </c>
      <c r="I324" s="25" t="str">
        <f>_xlfn.XLOOKUP(A324,'Recon Sheet'!A:A,'Recon Sheet'!P:P,"0",0)</f>
        <v>0</v>
      </c>
    </row>
    <row r="325" spans="1:9">
      <c r="A325">
        <f>'Recon Sheet'!A332</f>
        <v>0</v>
      </c>
      <c r="B325" t="str">
        <f>_xlfn.XLOOKUP(A325,'Tab A - TN_GR06_Pivot'!A:A,'Tab A - TN_GR06_Pivot'!B:B,"",0)</f>
        <v/>
      </c>
      <c r="C325" s="42" t="str">
        <f>_xlfn.XLOOKUP(B325,lookup!G:G,lookup!H:H,"",0)</f>
        <v/>
      </c>
      <c r="D325" t="str">
        <f>_xlfn.XLOOKUP(B325,lookup!G:G,lookup!I:I,"",0)</f>
        <v/>
      </c>
      <c r="E325" s="1" t="str">
        <f>_xlfn.XLOOKUP(A325,TN_GR06_Data!K:K,TN_GR06_Data!I:I,"",0)</f>
        <v/>
      </c>
      <c r="F325" s="1" t="str">
        <f>_xlfn.XLOOKUP(A325,TN_GR06_Data!K:K,TN_GR06_Data!J:J,"",0)</f>
        <v/>
      </c>
      <c r="G325" t="str">
        <f>_xlfn.XLOOKUP(A325,'Tab A - TN_GR06_Pivot'!A:A,'Tab A - TN_GR06_Pivot'!C:C,"",0)</f>
        <v/>
      </c>
      <c r="H325" t="str">
        <f>_xlfn.XLOOKUP(A325,'Tab A - TN_GR06_Pivot'!A:A,'Tab A - TN_GR06_Pivot'!D:D,"",0)</f>
        <v/>
      </c>
      <c r="I325" s="25" t="str">
        <f>_xlfn.XLOOKUP(A325,'Recon Sheet'!A:A,'Recon Sheet'!P:P,"0",0)</f>
        <v>0</v>
      </c>
    </row>
    <row r="326" spans="1:9">
      <c r="A326">
        <f>'Recon Sheet'!A333</f>
        <v>0</v>
      </c>
      <c r="B326" t="str">
        <f>_xlfn.XLOOKUP(A326,'Tab A - TN_GR06_Pivot'!A:A,'Tab A - TN_GR06_Pivot'!B:B,"",0)</f>
        <v/>
      </c>
      <c r="C326" s="42" t="str">
        <f>_xlfn.XLOOKUP(B326,lookup!G:G,lookup!H:H,"",0)</f>
        <v/>
      </c>
      <c r="D326" t="str">
        <f>_xlfn.XLOOKUP(B326,lookup!G:G,lookup!I:I,"",0)</f>
        <v/>
      </c>
      <c r="E326" s="1" t="str">
        <f>_xlfn.XLOOKUP(A326,TN_GR06_Data!K:K,TN_GR06_Data!I:I,"",0)</f>
        <v/>
      </c>
      <c r="F326" s="1" t="str">
        <f>_xlfn.XLOOKUP(A326,TN_GR06_Data!K:K,TN_GR06_Data!J:J,"",0)</f>
        <v/>
      </c>
      <c r="G326" t="str">
        <f>_xlfn.XLOOKUP(A326,'Tab A - TN_GR06_Pivot'!A:A,'Tab A - TN_GR06_Pivot'!C:C,"",0)</f>
        <v/>
      </c>
      <c r="H326" t="str">
        <f>_xlfn.XLOOKUP(A326,'Tab A - TN_GR06_Pivot'!A:A,'Tab A - TN_GR06_Pivot'!D:D,"",0)</f>
        <v/>
      </c>
      <c r="I326" s="25" t="str">
        <f>_xlfn.XLOOKUP(A326,'Recon Sheet'!A:A,'Recon Sheet'!P:P,"0",0)</f>
        <v>0</v>
      </c>
    </row>
    <row r="327" spans="1:9">
      <c r="A327">
        <f>'Recon Sheet'!A334</f>
        <v>0</v>
      </c>
      <c r="B327" t="str">
        <f>_xlfn.XLOOKUP(A327,'Tab A - TN_GR06_Pivot'!A:A,'Tab A - TN_GR06_Pivot'!B:B,"",0)</f>
        <v/>
      </c>
      <c r="C327" s="42" t="str">
        <f>_xlfn.XLOOKUP(B327,lookup!G:G,lookup!H:H,"",0)</f>
        <v/>
      </c>
      <c r="D327" t="str">
        <f>_xlfn.XLOOKUP(B327,lookup!G:G,lookup!I:I,"",0)</f>
        <v/>
      </c>
      <c r="E327" s="1" t="str">
        <f>_xlfn.XLOOKUP(A327,TN_GR06_Data!K:K,TN_GR06_Data!I:I,"",0)</f>
        <v/>
      </c>
      <c r="F327" s="1" t="str">
        <f>_xlfn.XLOOKUP(A327,TN_GR06_Data!K:K,TN_GR06_Data!J:J,"",0)</f>
        <v/>
      </c>
      <c r="G327" t="str">
        <f>_xlfn.XLOOKUP(A327,'Tab A - TN_GR06_Pivot'!A:A,'Tab A - TN_GR06_Pivot'!C:C,"",0)</f>
        <v/>
      </c>
      <c r="H327" t="str">
        <f>_xlfn.XLOOKUP(A327,'Tab A - TN_GR06_Pivot'!A:A,'Tab A - TN_GR06_Pivot'!D:D,"",0)</f>
        <v/>
      </c>
      <c r="I327" s="25" t="str">
        <f>_xlfn.XLOOKUP(A327,'Recon Sheet'!A:A,'Recon Sheet'!P:P,"0",0)</f>
        <v>0</v>
      </c>
    </row>
    <row r="328" spans="1:9">
      <c r="A328">
        <f>'Recon Sheet'!A335</f>
        <v>0</v>
      </c>
      <c r="B328" t="str">
        <f>_xlfn.XLOOKUP(A328,'Tab A - TN_GR06_Pivot'!A:A,'Tab A - TN_GR06_Pivot'!B:B,"",0)</f>
        <v/>
      </c>
      <c r="C328" s="42" t="str">
        <f>_xlfn.XLOOKUP(B328,lookup!G:G,lookup!H:H,"",0)</f>
        <v/>
      </c>
      <c r="D328" t="str">
        <f>_xlfn.XLOOKUP(B328,lookup!G:G,lookup!I:I,"",0)</f>
        <v/>
      </c>
      <c r="E328" s="1" t="str">
        <f>_xlfn.XLOOKUP(A328,TN_GR06_Data!K:K,TN_GR06_Data!I:I,"",0)</f>
        <v/>
      </c>
      <c r="F328" s="1" t="str">
        <f>_xlfn.XLOOKUP(A328,TN_GR06_Data!K:K,TN_GR06_Data!J:J,"",0)</f>
        <v/>
      </c>
      <c r="G328" t="str">
        <f>_xlfn.XLOOKUP(A328,'Tab A - TN_GR06_Pivot'!A:A,'Tab A - TN_GR06_Pivot'!C:C,"",0)</f>
        <v/>
      </c>
      <c r="H328" t="str">
        <f>_xlfn.XLOOKUP(A328,'Tab A - TN_GR06_Pivot'!A:A,'Tab A - TN_GR06_Pivot'!D:D,"",0)</f>
        <v/>
      </c>
      <c r="I328" s="25" t="str">
        <f>_xlfn.XLOOKUP(A328,'Recon Sheet'!A:A,'Recon Sheet'!P:P,"0",0)</f>
        <v>0</v>
      </c>
    </row>
    <row r="329" spans="1:9">
      <c r="A329">
        <f>'Recon Sheet'!A336</f>
        <v>0</v>
      </c>
      <c r="B329" t="str">
        <f>_xlfn.XLOOKUP(A329,'Tab A - TN_GR06_Pivot'!A:A,'Tab A - TN_GR06_Pivot'!B:B,"",0)</f>
        <v/>
      </c>
      <c r="C329" s="42" t="str">
        <f>_xlfn.XLOOKUP(B329,lookup!G:G,lookup!H:H,"",0)</f>
        <v/>
      </c>
      <c r="D329" t="str">
        <f>_xlfn.XLOOKUP(B329,lookup!G:G,lookup!I:I,"",0)</f>
        <v/>
      </c>
      <c r="E329" s="1" t="str">
        <f>_xlfn.XLOOKUP(A329,TN_GR06_Data!K:K,TN_GR06_Data!I:I,"",0)</f>
        <v/>
      </c>
      <c r="F329" s="1" t="str">
        <f>_xlfn.XLOOKUP(A329,TN_GR06_Data!K:K,TN_GR06_Data!J:J,"",0)</f>
        <v/>
      </c>
      <c r="G329" t="str">
        <f>_xlfn.XLOOKUP(A329,'Tab A - TN_GR06_Pivot'!A:A,'Tab A - TN_GR06_Pivot'!C:C,"",0)</f>
        <v/>
      </c>
      <c r="H329" t="str">
        <f>_xlfn.XLOOKUP(A329,'Tab A - TN_GR06_Pivot'!A:A,'Tab A - TN_GR06_Pivot'!D:D,"",0)</f>
        <v/>
      </c>
      <c r="I329" s="25" t="str">
        <f>_xlfn.XLOOKUP(A329,'Recon Sheet'!A:A,'Recon Sheet'!P:P,"0",0)</f>
        <v>0</v>
      </c>
    </row>
    <row r="330" spans="1:9">
      <c r="A330">
        <f>'Recon Sheet'!A337</f>
        <v>0</v>
      </c>
      <c r="B330" t="str">
        <f>_xlfn.XLOOKUP(A330,'Tab A - TN_GR06_Pivot'!A:A,'Tab A - TN_GR06_Pivot'!B:B,"",0)</f>
        <v/>
      </c>
      <c r="C330" s="42" t="str">
        <f>_xlfn.XLOOKUP(B330,lookup!G:G,lookup!H:H,"",0)</f>
        <v/>
      </c>
      <c r="D330" t="str">
        <f>_xlfn.XLOOKUP(B330,lookup!G:G,lookup!I:I,"",0)</f>
        <v/>
      </c>
      <c r="E330" s="1" t="str">
        <f>_xlfn.XLOOKUP(A330,TN_GR06_Data!K:K,TN_GR06_Data!I:I,"",0)</f>
        <v/>
      </c>
      <c r="F330" s="1" t="str">
        <f>_xlfn.XLOOKUP(A330,TN_GR06_Data!K:K,TN_GR06_Data!J:J,"",0)</f>
        <v/>
      </c>
      <c r="G330" t="str">
        <f>_xlfn.XLOOKUP(A330,'Tab A - TN_GR06_Pivot'!A:A,'Tab A - TN_GR06_Pivot'!C:C,"",0)</f>
        <v/>
      </c>
      <c r="H330" t="str">
        <f>_xlfn.XLOOKUP(A330,'Tab A - TN_GR06_Pivot'!A:A,'Tab A - TN_GR06_Pivot'!D:D,"",0)</f>
        <v/>
      </c>
      <c r="I330" s="25" t="str">
        <f>_xlfn.XLOOKUP(A330,'Recon Sheet'!A:A,'Recon Sheet'!P:P,"0",0)</f>
        <v>0</v>
      </c>
    </row>
    <row r="331" spans="1:9">
      <c r="A331">
        <f>'Recon Sheet'!A338</f>
        <v>0</v>
      </c>
      <c r="B331" t="str">
        <f>_xlfn.XLOOKUP(A331,'Tab A - TN_GR06_Pivot'!A:A,'Tab A - TN_GR06_Pivot'!B:B,"",0)</f>
        <v/>
      </c>
      <c r="C331" s="42" t="str">
        <f>_xlfn.XLOOKUP(B331,lookup!G:G,lookup!H:H,"",0)</f>
        <v/>
      </c>
      <c r="D331" t="str">
        <f>_xlfn.XLOOKUP(B331,lookup!G:G,lookup!I:I,"",0)</f>
        <v/>
      </c>
      <c r="E331" s="1" t="str">
        <f>_xlfn.XLOOKUP(A331,TN_GR06_Data!K:K,TN_GR06_Data!I:I,"",0)</f>
        <v/>
      </c>
      <c r="F331" s="1" t="str">
        <f>_xlfn.XLOOKUP(A331,TN_GR06_Data!K:K,TN_GR06_Data!J:J,"",0)</f>
        <v/>
      </c>
      <c r="G331" t="str">
        <f>_xlfn.XLOOKUP(A331,'Tab A - TN_GR06_Pivot'!A:A,'Tab A - TN_GR06_Pivot'!C:C,"",0)</f>
        <v/>
      </c>
      <c r="H331" t="str">
        <f>_xlfn.XLOOKUP(A331,'Tab A - TN_GR06_Pivot'!A:A,'Tab A - TN_GR06_Pivot'!D:D,"",0)</f>
        <v/>
      </c>
      <c r="I331" s="25" t="str">
        <f>_xlfn.XLOOKUP(A331,'Recon Sheet'!A:A,'Recon Sheet'!P:P,"0",0)</f>
        <v>0</v>
      </c>
    </row>
    <row r="332" spans="1:9">
      <c r="A332">
        <f>'Recon Sheet'!A339</f>
        <v>0</v>
      </c>
      <c r="B332" t="str">
        <f>_xlfn.XLOOKUP(A332,'Tab A - TN_GR06_Pivot'!A:A,'Tab A - TN_GR06_Pivot'!B:B,"",0)</f>
        <v/>
      </c>
      <c r="C332" s="42" t="str">
        <f>_xlfn.XLOOKUP(B332,lookup!G:G,lookup!H:H,"",0)</f>
        <v/>
      </c>
      <c r="D332" t="str">
        <f>_xlfn.XLOOKUP(B332,lookup!G:G,lookup!I:I,"",0)</f>
        <v/>
      </c>
      <c r="E332" s="1" t="str">
        <f>_xlfn.XLOOKUP(A332,TN_GR06_Data!K:K,TN_GR06_Data!I:I,"",0)</f>
        <v/>
      </c>
      <c r="F332" s="1" t="str">
        <f>_xlfn.XLOOKUP(A332,TN_GR06_Data!K:K,TN_GR06_Data!J:J,"",0)</f>
        <v/>
      </c>
      <c r="G332" t="str">
        <f>_xlfn.XLOOKUP(A332,'Tab A - TN_GR06_Pivot'!A:A,'Tab A - TN_GR06_Pivot'!C:C,"",0)</f>
        <v/>
      </c>
      <c r="H332" t="str">
        <f>_xlfn.XLOOKUP(A332,'Tab A - TN_GR06_Pivot'!A:A,'Tab A - TN_GR06_Pivot'!D:D,"",0)</f>
        <v/>
      </c>
      <c r="I332" s="25" t="str">
        <f>_xlfn.XLOOKUP(A332,'Recon Sheet'!A:A,'Recon Sheet'!P:P,"0",0)</f>
        <v>0</v>
      </c>
    </row>
    <row r="333" spans="1:9">
      <c r="A333">
        <f>'Recon Sheet'!A340</f>
        <v>0</v>
      </c>
      <c r="B333" t="str">
        <f>_xlfn.XLOOKUP(A333,'Tab A - TN_GR06_Pivot'!A:A,'Tab A - TN_GR06_Pivot'!B:B,"",0)</f>
        <v/>
      </c>
      <c r="C333" s="42" t="str">
        <f>_xlfn.XLOOKUP(B333,lookup!G:G,lookup!H:H,"",0)</f>
        <v/>
      </c>
      <c r="D333" t="str">
        <f>_xlfn.XLOOKUP(B333,lookup!G:G,lookup!I:I,"",0)</f>
        <v/>
      </c>
      <c r="E333" s="1" t="str">
        <f>_xlfn.XLOOKUP(A333,TN_GR06_Data!K:K,TN_GR06_Data!I:I,"",0)</f>
        <v/>
      </c>
      <c r="F333" s="1" t="str">
        <f>_xlfn.XLOOKUP(A333,TN_GR06_Data!K:K,TN_GR06_Data!J:J,"",0)</f>
        <v/>
      </c>
      <c r="G333" t="str">
        <f>_xlfn.XLOOKUP(A333,'Tab A - TN_GR06_Pivot'!A:A,'Tab A - TN_GR06_Pivot'!C:C,"",0)</f>
        <v/>
      </c>
      <c r="H333" t="str">
        <f>_xlfn.XLOOKUP(A333,'Tab A - TN_GR06_Pivot'!A:A,'Tab A - TN_GR06_Pivot'!D:D,"",0)</f>
        <v/>
      </c>
      <c r="I333" s="25" t="str">
        <f>_xlfn.XLOOKUP(A333,'Recon Sheet'!A:A,'Recon Sheet'!P:P,"0",0)</f>
        <v>0</v>
      </c>
    </row>
    <row r="334" spans="1:9">
      <c r="A334">
        <f>'Recon Sheet'!A341</f>
        <v>0</v>
      </c>
      <c r="B334" t="str">
        <f>_xlfn.XLOOKUP(A334,'Tab A - TN_GR06_Pivot'!A:A,'Tab A - TN_GR06_Pivot'!B:B,"",0)</f>
        <v/>
      </c>
      <c r="C334" s="42" t="str">
        <f>_xlfn.XLOOKUP(B334,lookup!G:G,lookup!H:H,"",0)</f>
        <v/>
      </c>
      <c r="D334" t="str">
        <f>_xlfn.XLOOKUP(B334,lookup!G:G,lookup!I:I,"",0)</f>
        <v/>
      </c>
      <c r="E334" s="1" t="str">
        <f>_xlfn.XLOOKUP(A334,TN_GR06_Data!K:K,TN_GR06_Data!I:I,"",0)</f>
        <v/>
      </c>
      <c r="F334" s="1" t="str">
        <f>_xlfn.XLOOKUP(A334,TN_GR06_Data!K:K,TN_GR06_Data!J:J,"",0)</f>
        <v/>
      </c>
      <c r="G334" t="str">
        <f>_xlfn.XLOOKUP(A334,'Tab A - TN_GR06_Pivot'!A:A,'Tab A - TN_GR06_Pivot'!C:C,"",0)</f>
        <v/>
      </c>
      <c r="H334" t="str">
        <f>_xlfn.XLOOKUP(A334,'Tab A - TN_GR06_Pivot'!A:A,'Tab A - TN_GR06_Pivot'!D:D,"",0)</f>
        <v/>
      </c>
      <c r="I334" s="25" t="str">
        <f>_xlfn.XLOOKUP(A334,'Recon Sheet'!A:A,'Recon Sheet'!P:P,"0",0)</f>
        <v>0</v>
      </c>
    </row>
    <row r="335" spans="1:9">
      <c r="A335">
        <f>'Recon Sheet'!A342</f>
        <v>0</v>
      </c>
      <c r="B335" t="str">
        <f>_xlfn.XLOOKUP(A335,'Tab A - TN_GR06_Pivot'!A:A,'Tab A - TN_GR06_Pivot'!B:B,"",0)</f>
        <v/>
      </c>
      <c r="C335" s="42" t="str">
        <f>_xlfn.XLOOKUP(B335,lookup!G:G,lookup!H:H,"",0)</f>
        <v/>
      </c>
      <c r="D335" t="str">
        <f>_xlfn.XLOOKUP(B335,lookup!G:G,lookup!I:I,"",0)</f>
        <v/>
      </c>
      <c r="E335" s="1" t="str">
        <f>_xlfn.XLOOKUP(A335,TN_GR06_Data!K:K,TN_GR06_Data!I:I,"",0)</f>
        <v/>
      </c>
      <c r="F335" s="1" t="str">
        <f>_xlfn.XLOOKUP(A335,TN_GR06_Data!K:K,TN_GR06_Data!J:J,"",0)</f>
        <v/>
      </c>
      <c r="G335" t="str">
        <f>_xlfn.XLOOKUP(A335,'Tab A - TN_GR06_Pivot'!A:A,'Tab A - TN_GR06_Pivot'!C:C,"",0)</f>
        <v/>
      </c>
      <c r="H335" t="str">
        <f>_xlfn.XLOOKUP(A335,'Tab A - TN_GR06_Pivot'!A:A,'Tab A - TN_GR06_Pivot'!D:D,"",0)</f>
        <v/>
      </c>
      <c r="I335" s="25" t="str">
        <f>_xlfn.XLOOKUP(A335,'Recon Sheet'!A:A,'Recon Sheet'!P:P,"0",0)</f>
        <v>0</v>
      </c>
    </row>
    <row r="336" spans="1:9">
      <c r="A336">
        <f>'Recon Sheet'!A343</f>
        <v>0</v>
      </c>
      <c r="B336" t="str">
        <f>_xlfn.XLOOKUP(A336,'Tab A - TN_GR06_Pivot'!A:A,'Tab A - TN_GR06_Pivot'!B:B,"",0)</f>
        <v/>
      </c>
      <c r="C336" s="42" t="str">
        <f>_xlfn.XLOOKUP(B336,lookup!G:G,lookup!H:H,"",0)</f>
        <v/>
      </c>
      <c r="D336" t="str">
        <f>_xlfn.XLOOKUP(B336,lookup!G:G,lookup!I:I,"",0)</f>
        <v/>
      </c>
      <c r="E336" s="1" t="str">
        <f>_xlfn.XLOOKUP(A336,TN_GR06_Data!K:K,TN_GR06_Data!I:I,"",0)</f>
        <v/>
      </c>
      <c r="F336" s="1" t="str">
        <f>_xlfn.XLOOKUP(A336,TN_GR06_Data!K:K,TN_GR06_Data!J:J,"",0)</f>
        <v/>
      </c>
      <c r="G336" t="str">
        <f>_xlfn.XLOOKUP(A336,'Tab A - TN_GR06_Pivot'!A:A,'Tab A - TN_GR06_Pivot'!C:C,"",0)</f>
        <v/>
      </c>
      <c r="H336" t="str">
        <f>_xlfn.XLOOKUP(A336,'Tab A - TN_GR06_Pivot'!A:A,'Tab A - TN_GR06_Pivot'!D:D,"",0)</f>
        <v/>
      </c>
      <c r="I336" s="25" t="str">
        <f>_xlfn.XLOOKUP(A336,'Recon Sheet'!A:A,'Recon Sheet'!P:P,"0",0)</f>
        <v>0</v>
      </c>
    </row>
    <row r="337" spans="1:9">
      <c r="A337">
        <f>'Recon Sheet'!A344</f>
        <v>0</v>
      </c>
      <c r="B337" t="str">
        <f>_xlfn.XLOOKUP(A337,'Tab A - TN_GR06_Pivot'!A:A,'Tab A - TN_GR06_Pivot'!B:B,"",0)</f>
        <v/>
      </c>
      <c r="C337" s="42" t="str">
        <f>_xlfn.XLOOKUP(B337,lookup!G:G,lookup!H:H,"",0)</f>
        <v/>
      </c>
      <c r="D337" t="str">
        <f>_xlfn.XLOOKUP(B337,lookup!G:G,lookup!I:I,"",0)</f>
        <v/>
      </c>
      <c r="E337" s="1" t="str">
        <f>_xlfn.XLOOKUP(A337,TN_GR06_Data!K:K,TN_GR06_Data!I:I,"",0)</f>
        <v/>
      </c>
      <c r="F337" s="1" t="str">
        <f>_xlfn.XLOOKUP(A337,TN_GR06_Data!K:K,TN_GR06_Data!J:J,"",0)</f>
        <v/>
      </c>
      <c r="G337" t="str">
        <f>_xlfn.XLOOKUP(A337,'Tab A - TN_GR06_Pivot'!A:A,'Tab A - TN_GR06_Pivot'!C:C,"",0)</f>
        <v/>
      </c>
      <c r="H337" t="str">
        <f>_xlfn.XLOOKUP(A337,'Tab A - TN_GR06_Pivot'!A:A,'Tab A - TN_GR06_Pivot'!D:D,"",0)</f>
        <v/>
      </c>
      <c r="I337" s="25" t="str">
        <f>_xlfn.XLOOKUP(A337,'Recon Sheet'!A:A,'Recon Sheet'!P:P,"0",0)</f>
        <v>0</v>
      </c>
    </row>
    <row r="338" spans="1:9">
      <c r="A338">
        <f>'Recon Sheet'!A345</f>
        <v>0</v>
      </c>
      <c r="B338" t="str">
        <f>_xlfn.XLOOKUP(A338,'Tab A - TN_GR06_Pivot'!A:A,'Tab A - TN_GR06_Pivot'!B:B,"",0)</f>
        <v/>
      </c>
      <c r="C338" s="42" t="str">
        <f>_xlfn.XLOOKUP(B338,lookup!G:G,lookup!H:H,"",0)</f>
        <v/>
      </c>
      <c r="D338" t="str">
        <f>_xlfn.XLOOKUP(B338,lookup!G:G,lookup!I:I,"",0)</f>
        <v/>
      </c>
      <c r="E338" s="1" t="str">
        <f>_xlfn.XLOOKUP(A338,TN_GR06_Data!K:K,TN_GR06_Data!I:I,"",0)</f>
        <v/>
      </c>
      <c r="F338" s="1" t="str">
        <f>_xlfn.XLOOKUP(A338,TN_GR06_Data!K:K,TN_GR06_Data!J:J,"",0)</f>
        <v/>
      </c>
      <c r="G338" t="str">
        <f>_xlfn.XLOOKUP(A338,'Tab A - TN_GR06_Pivot'!A:A,'Tab A - TN_GR06_Pivot'!C:C,"",0)</f>
        <v/>
      </c>
      <c r="H338" t="str">
        <f>_xlfn.XLOOKUP(A338,'Tab A - TN_GR06_Pivot'!A:A,'Tab A - TN_GR06_Pivot'!D:D,"",0)</f>
        <v/>
      </c>
      <c r="I338" s="25" t="str">
        <f>_xlfn.XLOOKUP(A338,'Recon Sheet'!A:A,'Recon Sheet'!P:P,"0",0)</f>
        <v>0</v>
      </c>
    </row>
    <row r="339" spans="1:9">
      <c r="A339">
        <f>'Recon Sheet'!A346</f>
        <v>0</v>
      </c>
      <c r="B339" t="str">
        <f>_xlfn.XLOOKUP(A339,'Tab A - TN_GR06_Pivot'!A:A,'Tab A - TN_GR06_Pivot'!B:B,"",0)</f>
        <v/>
      </c>
      <c r="C339" s="42" t="str">
        <f>_xlfn.XLOOKUP(B339,lookup!G:G,lookup!H:H,"",0)</f>
        <v/>
      </c>
      <c r="D339" t="str">
        <f>_xlfn.XLOOKUP(B339,lookup!G:G,lookup!I:I,"",0)</f>
        <v/>
      </c>
      <c r="E339" s="1" t="str">
        <f>_xlfn.XLOOKUP(A339,TN_GR06_Data!K:K,TN_GR06_Data!I:I,"",0)</f>
        <v/>
      </c>
      <c r="F339" s="1" t="str">
        <f>_xlfn.XLOOKUP(A339,TN_GR06_Data!K:K,TN_GR06_Data!J:J,"",0)</f>
        <v/>
      </c>
      <c r="G339" t="str">
        <f>_xlfn.XLOOKUP(A339,'Tab A - TN_GR06_Pivot'!A:A,'Tab A - TN_GR06_Pivot'!C:C,"",0)</f>
        <v/>
      </c>
      <c r="H339" t="str">
        <f>_xlfn.XLOOKUP(A339,'Tab A - TN_GR06_Pivot'!A:A,'Tab A - TN_GR06_Pivot'!D:D,"",0)</f>
        <v/>
      </c>
      <c r="I339" s="25" t="str">
        <f>_xlfn.XLOOKUP(A339,'Recon Sheet'!A:A,'Recon Sheet'!P:P,"0",0)</f>
        <v>0</v>
      </c>
    </row>
    <row r="340" spans="1:9">
      <c r="A340">
        <f>'Recon Sheet'!A347</f>
        <v>0</v>
      </c>
      <c r="B340" t="str">
        <f>_xlfn.XLOOKUP(A340,'Tab A - TN_GR06_Pivot'!A:A,'Tab A - TN_GR06_Pivot'!B:B,"",0)</f>
        <v/>
      </c>
      <c r="C340" s="42" t="str">
        <f>_xlfn.XLOOKUP(B340,lookup!G:G,lookup!H:H,"",0)</f>
        <v/>
      </c>
      <c r="D340" t="str">
        <f>_xlfn.XLOOKUP(B340,lookup!G:G,lookup!I:I,"",0)</f>
        <v/>
      </c>
      <c r="E340" s="1" t="str">
        <f>_xlfn.XLOOKUP(A340,TN_GR06_Data!K:K,TN_GR06_Data!I:I,"",0)</f>
        <v/>
      </c>
      <c r="F340" s="1" t="str">
        <f>_xlfn.XLOOKUP(A340,TN_GR06_Data!K:K,TN_GR06_Data!J:J,"",0)</f>
        <v/>
      </c>
      <c r="G340" t="str">
        <f>_xlfn.XLOOKUP(A340,'Tab A - TN_GR06_Pivot'!A:A,'Tab A - TN_GR06_Pivot'!C:C,"",0)</f>
        <v/>
      </c>
      <c r="H340" t="str">
        <f>_xlfn.XLOOKUP(A340,'Tab A - TN_GR06_Pivot'!A:A,'Tab A - TN_GR06_Pivot'!D:D,"",0)</f>
        <v/>
      </c>
      <c r="I340" s="25" t="str">
        <f>_xlfn.XLOOKUP(A340,'Recon Sheet'!A:A,'Recon Sheet'!P:P,"0",0)</f>
        <v>0</v>
      </c>
    </row>
    <row r="341" spans="1:9">
      <c r="A341">
        <f>'Recon Sheet'!A348</f>
        <v>0</v>
      </c>
      <c r="B341" t="str">
        <f>_xlfn.XLOOKUP(A341,'Tab A - TN_GR06_Pivot'!A:A,'Tab A - TN_GR06_Pivot'!B:B,"",0)</f>
        <v/>
      </c>
      <c r="C341" s="42" t="str">
        <f>_xlfn.XLOOKUP(B341,lookup!G:G,lookup!H:H,"",0)</f>
        <v/>
      </c>
      <c r="D341" t="str">
        <f>_xlfn.XLOOKUP(B341,lookup!G:G,lookup!I:I,"",0)</f>
        <v/>
      </c>
      <c r="E341" s="1" t="str">
        <f>_xlfn.XLOOKUP(A341,TN_GR06_Data!K:K,TN_GR06_Data!I:I,"",0)</f>
        <v/>
      </c>
      <c r="F341" s="1" t="str">
        <f>_xlfn.XLOOKUP(A341,TN_GR06_Data!K:K,TN_GR06_Data!J:J,"",0)</f>
        <v/>
      </c>
      <c r="G341" t="str">
        <f>_xlfn.XLOOKUP(A341,'Tab A - TN_GR06_Pivot'!A:A,'Tab A - TN_GR06_Pivot'!C:C,"",0)</f>
        <v/>
      </c>
      <c r="H341" t="str">
        <f>_xlfn.XLOOKUP(A341,'Tab A - TN_GR06_Pivot'!A:A,'Tab A - TN_GR06_Pivot'!D:D,"",0)</f>
        <v/>
      </c>
      <c r="I341" s="25" t="str">
        <f>_xlfn.XLOOKUP(A341,'Recon Sheet'!A:A,'Recon Sheet'!P:P,"0",0)</f>
        <v>0</v>
      </c>
    </row>
    <row r="342" spans="1:9">
      <c r="A342">
        <f>'Recon Sheet'!A349</f>
        <v>0</v>
      </c>
      <c r="B342" t="str">
        <f>_xlfn.XLOOKUP(A342,'Tab A - TN_GR06_Pivot'!A:A,'Tab A - TN_GR06_Pivot'!B:B,"",0)</f>
        <v/>
      </c>
      <c r="C342" s="42" t="str">
        <f>_xlfn.XLOOKUP(B342,lookup!G:G,lookup!H:H,"",0)</f>
        <v/>
      </c>
      <c r="D342" t="str">
        <f>_xlfn.XLOOKUP(B342,lookup!G:G,lookup!I:I,"",0)</f>
        <v/>
      </c>
      <c r="E342" s="1" t="str">
        <f>_xlfn.XLOOKUP(A342,TN_GR06_Data!K:K,TN_GR06_Data!I:I,"",0)</f>
        <v/>
      </c>
      <c r="F342" s="1" t="str">
        <f>_xlfn.XLOOKUP(A342,TN_GR06_Data!K:K,TN_GR06_Data!J:J,"",0)</f>
        <v/>
      </c>
      <c r="G342" t="str">
        <f>_xlfn.XLOOKUP(A342,'Tab A - TN_GR06_Pivot'!A:A,'Tab A - TN_GR06_Pivot'!C:C,"",0)</f>
        <v/>
      </c>
      <c r="H342" t="str">
        <f>_xlfn.XLOOKUP(A342,'Tab A - TN_GR06_Pivot'!A:A,'Tab A - TN_GR06_Pivot'!D:D,"",0)</f>
        <v/>
      </c>
      <c r="I342" s="25" t="str">
        <f>_xlfn.XLOOKUP(A342,'Recon Sheet'!A:A,'Recon Sheet'!P:P,"0",0)</f>
        <v>0</v>
      </c>
    </row>
    <row r="343" spans="1:9">
      <c r="A343">
        <f>'Recon Sheet'!A350</f>
        <v>0</v>
      </c>
      <c r="B343" t="str">
        <f>_xlfn.XLOOKUP(A343,'Tab A - TN_GR06_Pivot'!A:A,'Tab A - TN_GR06_Pivot'!B:B,"",0)</f>
        <v/>
      </c>
      <c r="C343" s="42" t="str">
        <f>_xlfn.XLOOKUP(B343,lookup!G:G,lookup!H:H,"",0)</f>
        <v/>
      </c>
      <c r="D343" t="str">
        <f>_xlfn.XLOOKUP(B343,lookup!G:G,lookup!I:I,"",0)</f>
        <v/>
      </c>
      <c r="E343" s="1" t="str">
        <f>_xlfn.XLOOKUP(A343,TN_GR06_Data!K:K,TN_GR06_Data!I:I,"",0)</f>
        <v/>
      </c>
      <c r="F343" s="1" t="str">
        <f>_xlfn.XLOOKUP(A343,TN_GR06_Data!K:K,TN_GR06_Data!J:J,"",0)</f>
        <v/>
      </c>
      <c r="G343" t="str">
        <f>_xlfn.XLOOKUP(A343,'Tab A - TN_GR06_Pivot'!A:A,'Tab A - TN_GR06_Pivot'!C:C,"",0)</f>
        <v/>
      </c>
      <c r="H343" t="str">
        <f>_xlfn.XLOOKUP(A343,'Tab A - TN_GR06_Pivot'!A:A,'Tab A - TN_GR06_Pivot'!D:D,"",0)</f>
        <v/>
      </c>
      <c r="I343" s="25" t="str">
        <f>_xlfn.XLOOKUP(A343,'Recon Sheet'!A:A,'Recon Sheet'!P:P,"0",0)</f>
        <v>0</v>
      </c>
    </row>
    <row r="344" spans="1:9">
      <c r="A344">
        <f>'Recon Sheet'!A351</f>
        <v>0</v>
      </c>
      <c r="B344" t="str">
        <f>_xlfn.XLOOKUP(A344,'Tab A - TN_GR06_Pivot'!A:A,'Tab A - TN_GR06_Pivot'!B:B,"",0)</f>
        <v/>
      </c>
      <c r="C344" s="42" t="str">
        <f>_xlfn.XLOOKUP(B344,lookup!G:G,lookup!H:H,"",0)</f>
        <v/>
      </c>
      <c r="D344" t="str">
        <f>_xlfn.XLOOKUP(B344,lookup!G:G,lookup!I:I,"",0)</f>
        <v/>
      </c>
      <c r="E344" s="1" t="str">
        <f>_xlfn.XLOOKUP(A344,TN_GR06_Data!K:K,TN_GR06_Data!I:I,"",0)</f>
        <v/>
      </c>
      <c r="F344" s="1" t="str">
        <f>_xlfn.XLOOKUP(A344,TN_GR06_Data!K:K,TN_GR06_Data!J:J,"",0)</f>
        <v/>
      </c>
      <c r="G344" t="str">
        <f>_xlfn.XLOOKUP(A344,'Tab A - TN_GR06_Pivot'!A:A,'Tab A - TN_GR06_Pivot'!C:C,"",0)</f>
        <v/>
      </c>
      <c r="H344" t="str">
        <f>_xlfn.XLOOKUP(A344,'Tab A - TN_GR06_Pivot'!A:A,'Tab A - TN_GR06_Pivot'!D:D,"",0)</f>
        <v/>
      </c>
      <c r="I344" s="25" t="str">
        <f>_xlfn.XLOOKUP(A344,'Recon Sheet'!A:A,'Recon Sheet'!P:P,"0",0)</f>
        <v>0</v>
      </c>
    </row>
    <row r="345" spans="1:9">
      <c r="A345">
        <f>'Recon Sheet'!A352</f>
        <v>0</v>
      </c>
      <c r="B345" t="str">
        <f>_xlfn.XLOOKUP(A345,'Tab A - TN_GR06_Pivot'!A:A,'Tab A - TN_GR06_Pivot'!B:B,"",0)</f>
        <v/>
      </c>
      <c r="C345" s="42" t="str">
        <f>_xlfn.XLOOKUP(B345,lookup!G:G,lookup!H:H,"",0)</f>
        <v/>
      </c>
      <c r="D345" t="str">
        <f>_xlfn.XLOOKUP(B345,lookup!G:G,lookup!I:I,"",0)</f>
        <v/>
      </c>
      <c r="E345" s="1" t="str">
        <f>_xlfn.XLOOKUP(A345,TN_GR06_Data!K:K,TN_GR06_Data!I:I,"",0)</f>
        <v/>
      </c>
      <c r="F345" s="1" t="str">
        <f>_xlfn.XLOOKUP(A345,TN_GR06_Data!K:K,TN_GR06_Data!J:J,"",0)</f>
        <v/>
      </c>
      <c r="G345" t="str">
        <f>_xlfn.XLOOKUP(A345,'Tab A - TN_GR06_Pivot'!A:A,'Tab A - TN_GR06_Pivot'!C:C,"",0)</f>
        <v/>
      </c>
      <c r="H345" t="str">
        <f>_xlfn.XLOOKUP(A345,'Tab A - TN_GR06_Pivot'!A:A,'Tab A - TN_GR06_Pivot'!D:D,"",0)</f>
        <v/>
      </c>
      <c r="I345" s="25" t="str">
        <f>_xlfn.XLOOKUP(A345,'Recon Sheet'!A:A,'Recon Sheet'!P:P,"0",0)</f>
        <v>0</v>
      </c>
    </row>
    <row r="346" spans="1:9">
      <c r="A346">
        <f>'Recon Sheet'!A353</f>
        <v>0</v>
      </c>
      <c r="B346" t="str">
        <f>_xlfn.XLOOKUP(A346,'Tab A - TN_GR06_Pivot'!A:A,'Tab A - TN_GR06_Pivot'!B:B,"",0)</f>
        <v/>
      </c>
      <c r="C346" s="42" t="str">
        <f>_xlfn.XLOOKUP(B346,lookup!G:G,lookup!H:H,"",0)</f>
        <v/>
      </c>
      <c r="D346" t="str">
        <f>_xlfn.XLOOKUP(B346,lookup!G:G,lookup!I:I,"",0)</f>
        <v/>
      </c>
      <c r="E346" s="1" t="str">
        <f>_xlfn.XLOOKUP(A346,TN_GR06_Data!K:K,TN_GR06_Data!I:I,"",0)</f>
        <v/>
      </c>
      <c r="F346" s="1" t="str">
        <f>_xlfn.XLOOKUP(A346,TN_GR06_Data!K:K,TN_GR06_Data!J:J,"",0)</f>
        <v/>
      </c>
      <c r="G346" t="str">
        <f>_xlfn.XLOOKUP(A346,'Tab A - TN_GR06_Pivot'!A:A,'Tab A - TN_GR06_Pivot'!C:C,"",0)</f>
        <v/>
      </c>
      <c r="H346" t="str">
        <f>_xlfn.XLOOKUP(A346,'Tab A - TN_GR06_Pivot'!A:A,'Tab A - TN_GR06_Pivot'!D:D,"",0)</f>
        <v/>
      </c>
      <c r="I346" s="25" t="str">
        <f>_xlfn.XLOOKUP(A346,'Recon Sheet'!A:A,'Recon Sheet'!P:P,"0",0)</f>
        <v>0</v>
      </c>
    </row>
    <row r="347" spans="1:9">
      <c r="A347">
        <f>'Recon Sheet'!A354</f>
        <v>0</v>
      </c>
      <c r="B347" t="str">
        <f>_xlfn.XLOOKUP(A347,'Tab A - TN_GR06_Pivot'!A:A,'Tab A - TN_GR06_Pivot'!B:B,"",0)</f>
        <v/>
      </c>
      <c r="C347" s="42" t="str">
        <f>_xlfn.XLOOKUP(B347,lookup!G:G,lookup!H:H,"",0)</f>
        <v/>
      </c>
      <c r="D347" t="str">
        <f>_xlfn.XLOOKUP(B347,lookup!G:G,lookup!I:I,"",0)</f>
        <v/>
      </c>
      <c r="E347" s="1" t="str">
        <f>_xlfn.XLOOKUP(A347,TN_GR06_Data!K:K,TN_GR06_Data!I:I,"",0)</f>
        <v/>
      </c>
      <c r="F347" s="1" t="str">
        <f>_xlfn.XLOOKUP(A347,TN_GR06_Data!K:K,TN_GR06_Data!J:J,"",0)</f>
        <v/>
      </c>
      <c r="G347" t="str">
        <f>_xlfn.XLOOKUP(A347,'Tab A - TN_GR06_Pivot'!A:A,'Tab A - TN_GR06_Pivot'!C:C,"",0)</f>
        <v/>
      </c>
      <c r="H347" t="str">
        <f>_xlfn.XLOOKUP(A347,'Tab A - TN_GR06_Pivot'!A:A,'Tab A - TN_GR06_Pivot'!D:D,"",0)</f>
        <v/>
      </c>
      <c r="I347" s="25" t="str">
        <f>_xlfn.XLOOKUP(A347,'Recon Sheet'!A:A,'Recon Sheet'!P:P,"0",0)</f>
        <v>0</v>
      </c>
    </row>
    <row r="348" spans="1:9">
      <c r="A348">
        <f>'Recon Sheet'!A355</f>
        <v>0</v>
      </c>
      <c r="B348" t="str">
        <f>_xlfn.XLOOKUP(A348,'Tab A - TN_GR06_Pivot'!A:A,'Tab A - TN_GR06_Pivot'!B:B,"",0)</f>
        <v/>
      </c>
      <c r="C348" s="42" t="str">
        <f>_xlfn.XLOOKUP(B348,lookup!G:G,lookup!H:H,"",0)</f>
        <v/>
      </c>
      <c r="D348" t="str">
        <f>_xlfn.XLOOKUP(B348,lookup!G:G,lookup!I:I,"",0)</f>
        <v/>
      </c>
      <c r="E348" s="1" t="str">
        <f>_xlfn.XLOOKUP(A348,TN_GR06_Data!K:K,TN_GR06_Data!I:I,"",0)</f>
        <v/>
      </c>
      <c r="F348" s="1" t="str">
        <f>_xlfn.XLOOKUP(A348,TN_GR06_Data!K:K,TN_GR06_Data!J:J,"",0)</f>
        <v/>
      </c>
      <c r="G348" t="str">
        <f>_xlfn.XLOOKUP(A348,'Tab A - TN_GR06_Pivot'!A:A,'Tab A - TN_GR06_Pivot'!C:C,"",0)</f>
        <v/>
      </c>
      <c r="H348" t="str">
        <f>_xlfn.XLOOKUP(A348,'Tab A - TN_GR06_Pivot'!A:A,'Tab A - TN_GR06_Pivot'!D:D,"",0)</f>
        <v/>
      </c>
      <c r="I348" s="25" t="str">
        <f>_xlfn.XLOOKUP(A348,'Recon Sheet'!A:A,'Recon Sheet'!P:P,"0",0)</f>
        <v>0</v>
      </c>
    </row>
    <row r="349" spans="1:9">
      <c r="A349">
        <f>'Recon Sheet'!A356</f>
        <v>0</v>
      </c>
      <c r="B349" t="str">
        <f>_xlfn.XLOOKUP(A349,'Tab A - TN_GR06_Pivot'!A:A,'Tab A - TN_GR06_Pivot'!B:B,"",0)</f>
        <v/>
      </c>
      <c r="C349" s="42" t="str">
        <f>_xlfn.XLOOKUP(B349,lookup!G:G,lookup!H:H,"",0)</f>
        <v/>
      </c>
      <c r="D349" t="str">
        <f>_xlfn.XLOOKUP(B349,lookup!G:G,lookup!I:I,"",0)</f>
        <v/>
      </c>
      <c r="E349" s="1" t="str">
        <f>_xlfn.XLOOKUP(A349,TN_GR06_Data!K:K,TN_GR06_Data!I:I,"",0)</f>
        <v/>
      </c>
      <c r="F349" s="1" t="str">
        <f>_xlfn.XLOOKUP(A349,TN_GR06_Data!K:K,TN_GR06_Data!J:J,"",0)</f>
        <v/>
      </c>
      <c r="G349" t="str">
        <f>_xlfn.XLOOKUP(A349,'Tab A - TN_GR06_Pivot'!A:A,'Tab A - TN_GR06_Pivot'!C:C,"",0)</f>
        <v/>
      </c>
      <c r="H349" t="str">
        <f>_xlfn.XLOOKUP(A349,'Tab A - TN_GR06_Pivot'!A:A,'Tab A - TN_GR06_Pivot'!D:D,"",0)</f>
        <v/>
      </c>
      <c r="I349" s="25" t="str">
        <f>_xlfn.XLOOKUP(A349,'Recon Sheet'!A:A,'Recon Sheet'!P:P,"0",0)</f>
        <v>0</v>
      </c>
    </row>
    <row r="350" spans="1:9">
      <c r="A350">
        <f>'Recon Sheet'!A357</f>
        <v>0</v>
      </c>
      <c r="B350" t="str">
        <f>_xlfn.XLOOKUP(A350,'Tab A - TN_GR06_Pivot'!A:A,'Tab A - TN_GR06_Pivot'!B:B,"",0)</f>
        <v/>
      </c>
      <c r="C350" s="42" t="str">
        <f>_xlfn.XLOOKUP(B350,lookup!G:G,lookup!H:H,"",0)</f>
        <v/>
      </c>
      <c r="D350" t="str">
        <f>_xlfn.XLOOKUP(B350,lookup!G:G,lookup!I:I,"",0)</f>
        <v/>
      </c>
      <c r="E350" s="1" t="str">
        <f>_xlfn.XLOOKUP(A350,TN_GR06_Data!K:K,TN_GR06_Data!I:I,"",0)</f>
        <v/>
      </c>
      <c r="F350" s="1" t="str">
        <f>_xlfn.XLOOKUP(A350,TN_GR06_Data!K:K,TN_GR06_Data!J:J,"",0)</f>
        <v/>
      </c>
      <c r="G350" t="str">
        <f>_xlfn.XLOOKUP(A350,'Tab A - TN_GR06_Pivot'!A:A,'Tab A - TN_GR06_Pivot'!C:C,"",0)</f>
        <v/>
      </c>
      <c r="H350" t="str">
        <f>_xlfn.XLOOKUP(A350,'Tab A - TN_GR06_Pivot'!A:A,'Tab A - TN_GR06_Pivot'!D:D,"",0)</f>
        <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61"/>
  <sheetViews>
    <sheetView workbookViewId="0">
      <selection activeCell="E2" sqref="E2"/>
    </sheetView>
  </sheetViews>
  <sheetFormatPr defaultRowHeight="14.4"/>
  <cols>
    <col min="1" max="1" width="21.88671875" bestFit="1" customWidth="1"/>
    <col min="2" max="2" width="10.6640625" style="20" customWidth="1"/>
    <col min="3" max="3" width="21.6640625" customWidth="1"/>
    <col min="4" max="4" width="14.6640625" bestFit="1" customWidth="1"/>
    <col min="5" max="11" width="19.33203125" bestFit="1" customWidth="1"/>
  </cols>
  <sheetData>
    <row r="1" spans="1:6">
      <c r="A1" t="s">
        <v>125</v>
      </c>
      <c r="E1" s="69">
        <f>SUM(E5:E1000)</f>
        <v>0</v>
      </c>
      <c r="F1" s="14" t="s">
        <v>11</v>
      </c>
    </row>
    <row r="4" spans="1:6">
      <c r="A4" s="26" t="s">
        <v>46</v>
      </c>
      <c r="B4" s="26" t="s">
        <v>78</v>
      </c>
      <c r="C4" s="26" t="s">
        <v>83</v>
      </c>
      <c r="D4" s="26" t="s">
        <v>82</v>
      </c>
      <c r="E4" t="s">
        <v>126</v>
      </c>
    </row>
    <row r="5" spans="1:6">
      <c r="A5" t="s">
        <v>127</v>
      </c>
      <c r="B5" t="s">
        <v>127</v>
      </c>
      <c r="C5" t="s">
        <v>127</v>
      </c>
      <c r="D5" t="s">
        <v>127</v>
      </c>
      <c r="E5" s="15"/>
    </row>
    <row r="6" spans="1:6">
      <c r="B6"/>
    </row>
    <row r="7" spans="1:6">
      <c r="B7"/>
    </row>
    <row r="8" spans="1:6">
      <c r="B8"/>
    </row>
    <row r="9" spans="1:6">
      <c r="B9"/>
    </row>
    <row r="10" spans="1:6">
      <c r="B10"/>
    </row>
    <row r="11" spans="1:6">
      <c r="B11"/>
    </row>
    <row r="12" spans="1:6">
      <c r="B12"/>
    </row>
    <row r="13" spans="1:6">
      <c r="B13"/>
    </row>
    <row r="14" spans="1:6">
      <c r="B14"/>
    </row>
    <row r="15" spans="1:6">
      <c r="B15"/>
    </row>
    <row r="16" spans="1:6">
      <c r="B16"/>
    </row>
    <row r="17" spans="2:2">
      <c r="B17"/>
    </row>
    <row r="18" spans="2:2">
      <c r="B18"/>
    </row>
    <row r="19" spans="2:2">
      <c r="B19"/>
    </row>
    <row r="20" spans="2:2">
      <c r="B20"/>
    </row>
    <row r="21" spans="2:2">
      <c r="B21"/>
    </row>
    <row r="22" spans="2:2">
      <c r="B22"/>
    </row>
    <row r="23" spans="2:2">
      <c r="B23"/>
    </row>
    <row r="24" spans="2:2">
      <c r="B24"/>
    </row>
    <row r="25" spans="2:2">
      <c r="B25"/>
    </row>
    <row r="26" spans="2:2">
      <c r="B26"/>
    </row>
    <row r="27" spans="2:2">
      <c r="B27"/>
    </row>
    <row r="28" spans="2:2">
      <c r="B28"/>
    </row>
    <row r="29" spans="2:2">
      <c r="B29"/>
    </row>
    <row r="30" spans="2:2">
      <c r="B30"/>
    </row>
    <row r="31" spans="2:2">
      <c r="B31"/>
    </row>
    <row r="32" spans="2:2">
      <c r="B32"/>
    </row>
    <row r="33" spans="2:2">
      <c r="B33"/>
    </row>
    <row r="34" spans="2:2">
      <c r="B34"/>
    </row>
    <row r="35" spans="2:2">
      <c r="B35"/>
    </row>
    <row r="36" spans="2:2">
      <c r="B36"/>
    </row>
    <row r="37" spans="2:2">
      <c r="B37"/>
    </row>
    <row r="38" spans="2:2">
      <c r="B38"/>
    </row>
    <row r="39" spans="2:2">
      <c r="B39"/>
    </row>
    <row r="40" spans="2:2">
      <c r="B40"/>
    </row>
    <row r="41" spans="2:2">
      <c r="B41"/>
    </row>
    <row r="42" spans="2:2">
      <c r="B42"/>
    </row>
    <row r="43" spans="2:2">
      <c r="B43"/>
    </row>
    <row r="44" spans="2:2">
      <c r="B44"/>
    </row>
    <row r="45" spans="2:2">
      <c r="B45"/>
    </row>
    <row r="46" spans="2:2">
      <c r="B46"/>
    </row>
    <row r="47" spans="2:2">
      <c r="B47"/>
    </row>
    <row r="48" spans="2:2">
      <c r="B48"/>
    </row>
    <row r="49" spans="2:2">
      <c r="B49"/>
    </row>
    <row r="50" spans="2:2">
      <c r="B50"/>
    </row>
    <row r="51" spans="2:2">
      <c r="B51"/>
    </row>
    <row r="52" spans="2:2">
      <c r="B52"/>
    </row>
    <row r="53" spans="2:2">
      <c r="B53"/>
    </row>
    <row r="54" spans="2:2">
      <c r="B54"/>
    </row>
    <row r="55" spans="2:2">
      <c r="B55"/>
    </row>
    <row r="56" spans="2:2">
      <c r="B56"/>
    </row>
    <row r="57" spans="2:2">
      <c r="B57"/>
    </row>
    <row r="58" spans="2:2">
      <c r="B58"/>
    </row>
    <row r="59" spans="2:2">
      <c r="B59"/>
    </row>
    <row r="60" spans="2:2">
      <c r="B60"/>
    </row>
    <row r="61" spans="2:2">
      <c r="B61"/>
    </row>
    <row r="62" spans="2:2">
      <c r="B62"/>
    </row>
    <row r="63" spans="2:2">
      <c r="B63"/>
    </row>
    <row r="64" spans="2:2">
      <c r="B64"/>
    </row>
    <row r="65" spans="2:2">
      <c r="B65"/>
    </row>
    <row r="66" spans="2:2">
      <c r="B66"/>
    </row>
    <row r="67" spans="2:2">
      <c r="B67"/>
    </row>
    <row r="68" spans="2:2">
      <c r="B68"/>
    </row>
    <row r="69" spans="2:2">
      <c r="B69"/>
    </row>
    <row r="70" spans="2:2">
      <c r="B70"/>
    </row>
    <row r="71" spans="2:2">
      <c r="B71"/>
    </row>
    <row r="72" spans="2:2">
      <c r="B72"/>
    </row>
    <row r="73" spans="2:2">
      <c r="B73"/>
    </row>
    <row r="74" spans="2:2">
      <c r="B74"/>
    </row>
    <row r="75" spans="2:2">
      <c r="B75"/>
    </row>
    <row r="76" spans="2:2">
      <c r="B76"/>
    </row>
    <row r="77" spans="2:2">
      <c r="B77"/>
    </row>
    <row r="78" spans="2:2">
      <c r="B78"/>
    </row>
    <row r="79" spans="2:2">
      <c r="B79"/>
    </row>
    <row r="80" spans="2:2">
      <c r="B80"/>
    </row>
    <row r="81" spans="2:2">
      <c r="B81"/>
    </row>
    <row r="82" spans="2:2">
      <c r="B82"/>
    </row>
    <row r="83" spans="2:2">
      <c r="B83"/>
    </row>
    <row r="84" spans="2:2">
      <c r="B84"/>
    </row>
    <row r="85" spans="2:2">
      <c r="B85"/>
    </row>
    <row r="86" spans="2:2">
      <c r="B86"/>
    </row>
    <row r="87" spans="2:2">
      <c r="B87"/>
    </row>
    <row r="88" spans="2:2">
      <c r="B88"/>
    </row>
    <row r="89" spans="2:2">
      <c r="B89"/>
    </row>
    <row r="90" spans="2:2">
      <c r="B90"/>
    </row>
    <row r="91" spans="2:2">
      <c r="B91"/>
    </row>
    <row r="92" spans="2:2">
      <c r="B92"/>
    </row>
    <row r="93" spans="2:2">
      <c r="B93"/>
    </row>
    <row r="94" spans="2:2">
      <c r="B94"/>
    </row>
    <row r="95" spans="2:2">
      <c r="B95"/>
    </row>
    <row r="96" spans="2:2">
      <c r="B96"/>
    </row>
    <row r="97" spans="2:2">
      <c r="B97"/>
    </row>
    <row r="98" spans="2:2">
      <c r="B98"/>
    </row>
    <row r="99" spans="2:2">
      <c r="B99"/>
    </row>
    <row r="100" spans="2:2">
      <c r="B100"/>
    </row>
    <row r="101" spans="2:2">
      <c r="B101"/>
    </row>
    <row r="102" spans="2:2">
      <c r="B102"/>
    </row>
    <row r="103" spans="2:2">
      <c r="B103"/>
    </row>
    <row r="104" spans="2:2">
      <c r="B104"/>
    </row>
    <row r="105" spans="2:2">
      <c r="B105"/>
    </row>
    <row r="106" spans="2:2">
      <c r="B106"/>
    </row>
    <row r="107" spans="2:2">
      <c r="B107"/>
    </row>
    <row r="108" spans="2:2">
      <c r="B108"/>
    </row>
    <row r="109" spans="2:2">
      <c r="B109"/>
    </row>
    <row r="110" spans="2:2">
      <c r="B110"/>
    </row>
    <row r="111" spans="2:2">
      <c r="B111"/>
    </row>
    <row r="112" spans="2:2">
      <c r="B112"/>
    </row>
    <row r="113" spans="2:2">
      <c r="B113"/>
    </row>
    <row r="114" spans="2:2">
      <c r="B114"/>
    </row>
    <row r="115" spans="2:2">
      <c r="B115"/>
    </row>
    <row r="116" spans="2:2">
      <c r="B116"/>
    </row>
    <row r="117" spans="2:2">
      <c r="B117"/>
    </row>
    <row r="118" spans="2:2">
      <c r="B118"/>
    </row>
    <row r="119" spans="2:2">
      <c r="B119"/>
    </row>
    <row r="120" spans="2:2">
      <c r="B120"/>
    </row>
    <row r="121" spans="2:2">
      <c r="B121"/>
    </row>
    <row r="122" spans="2:2">
      <c r="B122"/>
    </row>
    <row r="123" spans="2:2">
      <c r="B123"/>
    </row>
    <row r="124" spans="2:2">
      <c r="B124"/>
    </row>
    <row r="125" spans="2:2">
      <c r="B125"/>
    </row>
    <row r="126" spans="2:2">
      <c r="B126"/>
    </row>
    <row r="127" spans="2:2">
      <c r="B127"/>
    </row>
    <row r="128" spans="2:2">
      <c r="B128"/>
    </row>
    <row r="129" spans="2:2">
      <c r="B129"/>
    </row>
    <row r="130" spans="2:2">
      <c r="B130"/>
    </row>
    <row r="131" spans="2:2">
      <c r="B131"/>
    </row>
    <row r="132" spans="2:2">
      <c r="B132"/>
    </row>
    <row r="133" spans="2:2">
      <c r="B133"/>
    </row>
    <row r="134" spans="2:2">
      <c r="B134"/>
    </row>
    <row r="135" spans="2:2">
      <c r="B135"/>
    </row>
    <row r="136" spans="2:2">
      <c r="B136"/>
    </row>
    <row r="137" spans="2:2">
      <c r="B137"/>
    </row>
    <row r="138" spans="2:2">
      <c r="B138"/>
    </row>
    <row r="139" spans="2:2">
      <c r="B139"/>
    </row>
    <row r="140" spans="2:2">
      <c r="B140"/>
    </row>
    <row r="141" spans="2:2">
      <c r="B141"/>
    </row>
    <row r="142" spans="2:2">
      <c r="B142"/>
    </row>
    <row r="143" spans="2:2">
      <c r="B143"/>
    </row>
    <row r="144" spans="2:2">
      <c r="B144"/>
    </row>
    <row r="145" spans="2:2">
      <c r="B145"/>
    </row>
    <row r="146" spans="2:2">
      <c r="B146"/>
    </row>
    <row r="147" spans="2:2">
      <c r="B147"/>
    </row>
    <row r="148" spans="2:2">
      <c r="B148"/>
    </row>
    <row r="149" spans="2:2">
      <c r="B149"/>
    </row>
    <row r="150" spans="2:2">
      <c r="B150"/>
    </row>
    <row r="151" spans="2:2">
      <c r="B151"/>
    </row>
    <row r="152" spans="2:2">
      <c r="B152"/>
    </row>
    <row r="153" spans="2:2">
      <c r="B153"/>
    </row>
    <row r="154" spans="2:2">
      <c r="B154"/>
    </row>
    <row r="155" spans="2:2">
      <c r="B155"/>
    </row>
    <row r="156" spans="2:2">
      <c r="B156"/>
    </row>
    <row r="157" spans="2:2">
      <c r="B157"/>
    </row>
    <row r="158" spans="2:2">
      <c r="B158"/>
    </row>
    <row r="159" spans="2:2">
      <c r="B159"/>
    </row>
    <row r="160" spans="2:2">
      <c r="B160"/>
    </row>
    <row r="161" spans="2:2">
      <c r="B161"/>
    </row>
    <row r="162" spans="2:2">
      <c r="B162"/>
    </row>
    <row r="163" spans="2:2">
      <c r="B163"/>
    </row>
    <row r="164" spans="2:2">
      <c r="B164"/>
    </row>
    <row r="165" spans="2:2">
      <c r="B165"/>
    </row>
    <row r="166" spans="2:2">
      <c r="B166"/>
    </row>
    <row r="167" spans="2:2">
      <c r="B167"/>
    </row>
    <row r="168" spans="2:2">
      <c r="B168"/>
    </row>
    <row r="169" spans="2:2">
      <c r="B169"/>
    </row>
    <row r="170" spans="2:2">
      <c r="B170"/>
    </row>
    <row r="171" spans="2:2">
      <c r="B171"/>
    </row>
    <row r="172" spans="2:2">
      <c r="B172"/>
    </row>
    <row r="173" spans="2:2">
      <c r="B173"/>
    </row>
    <row r="174" spans="2:2">
      <c r="B174"/>
    </row>
    <row r="175" spans="2:2">
      <c r="B175"/>
    </row>
    <row r="176" spans="2:2">
      <c r="B176"/>
    </row>
    <row r="177" spans="2:2">
      <c r="B177"/>
    </row>
    <row r="178" spans="2:2">
      <c r="B178"/>
    </row>
    <row r="179" spans="2:2">
      <c r="B179"/>
    </row>
    <row r="180" spans="2:2">
      <c r="B180"/>
    </row>
    <row r="181" spans="2:2">
      <c r="B181"/>
    </row>
    <row r="182" spans="2:2">
      <c r="B182"/>
    </row>
    <row r="183" spans="2:2">
      <c r="B183"/>
    </row>
    <row r="184" spans="2:2">
      <c r="B184"/>
    </row>
    <row r="185" spans="2:2">
      <c r="B185"/>
    </row>
    <row r="186" spans="2:2">
      <c r="B186"/>
    </row>
    <row r="187" spans="2:2">
      <c r="B187"/>
    </row>
    <row r="188" spans="2:2">
      <c r="B188"/>
    </row>
    <row r="189" spans="2:2">
      <c r="B189"/>
    </row>
    <row r="190" spans="2:2">
      <c r="B190"/>
    </row>
    <row r="191" spans="2:2">
      <c r="B191"/>
    </row>
    <row r="192" spans="2:2">
      <c r="B192"/>
    </row>
    <row r="193" spans="2:2">
      <c r="B193"/>
    </row>
    <row r="194" spans="2:2">
      <c r="B194"/>
    </row>
    <row r="195" spans="2:2">
      <c r="B195"/>
    </row>
    <row r="196" spans="2:2">
      <c r="B196"/>
    </row>
    <row r="197" spans="2:2">
      <c r="B197"/>
    </row>
    <row r="198" spans="2:2">
      <c r="B198"/>
    </row>
    <row r="199" spans="2:2">
      <c r="B199"/>
    </row>
    <row r="200" spans="2:2">
      <c r="B200"/>
    </row>
    <row r="201" spans="2:2">
      <c r="B201"/>
    </row>
    <row r="202" spans="2:2">
      <c r="B202"/>
    </row>
    <row r="203" spans="2:2">
      <c r="B203"/>
    </row>
    <row r="204" spans="2:2">
      <c r="B204"/>
    </row>
    <row r="205" spans="2:2">
      <c r="B205"/>
    </row>
    <row r="206" spans="2:2">
      <c r="B206"/>
    </row>
    <row r="207" spans="2:2">
      <c r="B207"/>
    </row>
    <row r="208" spans="2:2">
      <c r="B208"/>
    </row>
    <row r="209" spans="2:2">
      <c r="B209"/>
    </row>
    <row r="210" spans="2:2">
      <c r="B210"/>
    </row>
    <row r="211" spans="2:2">
      <c r="B211"/>
    </row>
    <row r="212" spans="2:2">
      <c r="B212"/>
    </row>
    <row r="213" spans="2:2">
      <c r="B213"/>
    </row>
    <row r="214" spans="2:2">
      <c r="B214"/>
    </row>
    <row r="215" spans="2:2">
      <c r="B215"/>
    </row>
    <row r="216" spans="2:2">
      <c r="B216"/>
    </row>
    <row r="217" spans="2:2">
      <c r="B217"/>
    </row>
    <row r="218" spans="2:2">
      <c r="B218"/>
    </row>
    <row r="219" spans="2:2">
      <c r="B219"/>
    </row>
    <row r="220" spans="2:2">
      <c r="B220"/>
    </row>
    <row r="221" spans="2:2">
      <c r="B221"/>
    </row>
    <row r="222" spans="2:2">
      <c r="B222"/>
    </row>
    <row r="223" spans="2:2">
      <c r="B223"/>
    </row>
    <row r="224" spans="2:2">
      <c r="B224"/>
    </row>
    <row r="225" spans="2:2">
      <c r="B225"/>
    </row>
    <row r="226" spans="2:2">
      <c r="B226"/>
    </row>
    <row r="227" spans="2:2">
      <c r="B227"/>
    </row>
    <row r="228" spans="2:2">
      <c r="B228"/>
    </row>
    <row r="229" spans="2:2">
      <c r="B229"/>
    </row>
    <row r="230" spans="2:2">
      <c r="B230"/>
    </row>
    <row r="231" spans="2:2">
      <c r="B231"/>
    </row>
    <row r="232" spans="2:2">
      <c r="B232"/>
    </row>
    <row r="233" spans="2:2">
      <c r="B233"/>
    </row>
    <row r="234" spans="2:2">
      <c r="B234"/>
    </row>
    <row r="235" spans="2:2">
      <c r="B235"/>
    </row>
    <row r="236" spans="2:2">
      <c r="B236"/>
    </row>
    <row r="237" spans="2:2">
      <c r="B237"/>
    </row>
    <row r="238" spans="2:2">
      <c r="B238"/>
    </row>
    <row r="239" spans="2:2">
      <c r="B239"/>
    </row>
    <row r="240" spans="2:2">
      <c r="B240"/>
    </row>
    <row r="241" spans="2:2">
      <c r="B241"/>
    </row>
    <row r="242" spans="2:2">
      <c r="B242"/>
    </row>
    <row r="243" spans="2:2">
      <c r="B243"/>
    </row>
    <row r="244" spans="2:2">
      <c r="B244"/>
    </row>
    <row r="245" spans="2:2">
      <c r="B245"/>
    </row>
    <row r="246" spans="2:2">
      <c r="B246"/>
    </row>
    <row r="247" spans="2:2">
      <c r="B247"/>
    </row>
    <row r="248" spans="2:2">
      <c r="B248"/>
    </row>
    <row r="249" spans="2:2">
      <c r="B249"/>
    </row>
    <row r="250" spans="2:2">
      <c r="B250"/>
    </row>
    <row r="251" spans="2:2">
      <c r="B251"/>
    </row>
    <row r="252" spans="2:2">
      <c r="B252"/>
    </row>
    <row r="253" spans="2:2">
      <c r="B253"/>
    </row>
    <row r="254" spans="2:2">
      <c r="B254"/>
    </row>
    <row r="255" spans="2:2">
      <c r="B255"/>
    </row>
    <row r="256" spans="2:2">
      <c r="B256"/>
    </row>
    <row r="257" spans="2:2">
      <c r="B257"/>
    </row>
    <row r="258" spans="2:2">
      <c r="B258"/>
    </row>
    <row r="259" spans="2:2">
      <c r="B259"/>
    </row>
    <row r="260" spans="2:2">
      <c r="B260"/>
    </row>
    <row r="261" spans="2:2">
      <c r="B261"/>
    </row>
  </sheetData>
  <printOptions horizontalCentered="1"/>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F8B67-5B68-40C3-8011-D5DCE7614432}">
  <dimension ref="A1:F5"/>
  <sheetViews>
    <sheetView workbookViewId="0">
      <selection activeCell="E2" sqref="E2"/>
    </sheetView>
  </sheetViews>
  <sheetFormatPr defaultRowHeight="14.4"/>
  <cols>
    <col min="1" max="1" width="18.77734375" bestFit="1" customWidth="1"/>
    <col min="2" max="2" width="15.77734375" bestFit="1" customWidth="1"/>
    <col min="3" max="4" width="11" bestFit="1" customWidth="1"/>
    <col min="5" max="5" width="9.44140625" bestFit="1" customWidth="1"/>
    <col min="6" max="6" width="10.6640625" bestFit="1" customWidth="1"/>
  </cols>
  <sheetData>
    <row r="1" spans="1:6">
      <c r="E1" s="15">
        <f>SUM(C5:C700)</f>
        <v>0</v>
      </c>
      <c r="F1" t="s">
        <v>11</v>
      </c>
    </row>
    <row r="3" spans="1:6">
      <c r="A3" s="26" t="s">
        <v>40</v>
      </c>
      <c r="B3" s="26" t="s">
        <v>128</v>
      </c>
    </row>
    <row r="4" spans="1:6">
      <c r="A4" s="26" t="s">
        <v>129</v>
      </c>
      <c r="B4" t="s">
        <v>127</v>
      </c>
      <c r="C4" t="s">
        <v>48</v>
      </c>
    </row>
    <row r="5" spans="1:6">
      <c r="A5" s="5" t="s">
        <v>127</v>
      </c>
      <c r="B5" s="15"/>
      <c r="C5" s="15"/>
    </row>
  </sheetData>
  <pageMargins left="0.7" right="0.7" top="0.75" bottom="0.75" header="0.3" footer="0.3"/>
  <pageSetup orientation="portrait" horizontalDpi="300" verticalDpi="3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5A8E2-5B2C-4EBD-B8D5-05AD9554C89A}">
  <dimension ref="A1:E3"/>
  <sheetViews>
    <sheetView workbookViewId="0">
      <selection activeCell="D1" sqref="D1"/>
    </sheetView>
  </sheetViews>
  <sheetFormatPr defaultRowHeight="14.4"/>
  <cols>
    <col min="1" max="1" width="21.88671875" bestFit="1" customWidth="1"/>
    <col min="2" max="2" width="13.5546875" bestFit="1" customWidth="1"/>
    <col min="3" max="3" width="18.6640625" bestFit="1" customWidth="1"/>
    <col min="4" max="4" width="11.88671875" bestFit="1" customWidth="1"/>
  </cols>
  <sheetData>
    <row r="1" spans="1:5">
      <c r="A1" s="26" t="s">
        <v>75</v>
      </c>
      <c r="B1" s="5">
        <v>0</v>
      </c>
      <c r="D1" s="69">
        <f>SUM(C4:C1000)</f>
        <v>0</v>
      </c>
      <c r="E1" s="14" t="s">
        <v>11</v>
      </c>
    </row>
    <row r="3" spans="1:5">
      <c r="A3" s="26" t="s">
        <v>46</v>
      </c>
      <c r="B3" s="26" t="s">
        <v>61</v>
      </c>
      <c r="C3" t="s">
        <v>40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003B4-6D85-4AB2-829E-45403F5B3F72}">
  <dimension ref="A1:E3"/>
  <sheetViews>
    <sheetView workbookViewId="0">
      <selection activeCell="E2" sqref="E2"/>
    </sheetView>
  </sheetViews>
  <sheetFormatPr defaultRowHeight="14.4"/>
  <cols>
    <col min="1" max="1" width="12.5546875" bestFit="1" customWidth="1"/>
    <col min="2" max="2" width="19.33203125" bestFit="1" customWidth="1"/>
    <col min="5" max="5" width="10.33203125" bestFit="1" customWidth="1"/>
  </cols>
  <sheetData>
    <row r="1" spans="1:5">
      <c r="A1" s="26" t="s">
        <v>87</v>
      </c>
      <c r="B1" t="s">
        <v>130</v>
      </c>
      <c r="D1" s="36" t="s">
        <v>11</v>
      </c>
      <c r="E1" s="69">
        <f>SUM(B4:B1000)</f>
        <v>0</v>
      </c>
    </row>
    <row r="3" spans="1:5">
      <c r="A3" s="26" t="s">
        <v>129</v>
      </c>
      <c r="B3" t="s">
        <v>126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A7A23-D8B4-4AB4-88F1-4612431A2392}">
  <dimension ref="A1:D9"/>
  <sheetViews>
    <sheetView workbookViewId="0">
      <selection activeCell="D9" sqref="D9"/>
    </sheetView>
  </sheetViews>
  <sheetFormatPr defaultRowHeight="14.4"/>
  <cols>
    <col min="1" max="1" width="12.6640625" bestFit="1" customWidth="1"/>
    <col min="2" max="2" width="25.44140625" style="25" bestFit="1" customWidth="1"/>
  </cols>
  <sheetData>
    <row r="1" spans="1:4">
      <c r="C1" s="68">
        <f>SUM(B4:B1000)</f>
        <v>0</v>
      </c>
      <c r="D1" s="67" t="s">
        <v>11</v>
      </c>
    </row>
    <row r="3" spans="1:4">
      <c r="A3" s="26" t="s">
        <v>129</v>
      </c>
      <c r="B3" t="s">
        <v>131</v>
      </c>
    </row>
    <row r="4" spans="1:4">
      <c r="A4" s="5" t="s">
        <v>127</v>
      </c>
      <c r="B4" s="37">
        <v>0</v>
      </c>
    </row>
    <row r="5" spans="1:4">
      <c r="B5"/>
    </row>
    <row r="6" spans="1:4">
      <c r="B6"/>
    </row>
    <row r="7" spans="1:4">
      <c r="B7"/>
    </row>
    <row r="8" spans="1:4">
      <c r="B8"/>
    </row>
    <row r="9" spans="1:4">
      <c r="B9"/>
    </row>
  </sheetData>
  <pageMargins left="0.7" right="0.7" top="0.75" bottom="0.75" header="0.3" footer="0.3"/>
  <pageSetup orientation="portrait" horizontalDpi="300" verticalDpi="3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D8E34-E650-4A52-995C-9258B999CF3C}">
  <dimension ref="A1:E4"/>
  <sheetViews>
    <sheetView workbookViewId="0">
      <selection activeCell="D1" sqref="D1"/>
    </sheetView>
  </sheetViews>
  <sheetFormatPr defaultRowHeight="14.4"/>
  <cols>
    <col min="1" max="1" width="16.33203125" bestFit="1" customWidth="1"/>
    <col min="2" max="2" width="10.33203125" bestFit="1" customWidth="1"/>
    <col min="3" max="3" width="14.44140625" bestFit="1" customWidth="1"/>
    <col min="4" max="4" width="10.33203125" bestFit="1" customWidth="1"/>
  </cols>
  <sheetData>
    <row r="1" spans="1:5">
      <c r="D1" s="69">
        <f>SUM(C4:C1000)</f>
        <v>0</v>
      </c>
      <c r="E1" s="14" t="s">
        <v>11</v>
      </c>
    </row>
    <row r="3" spans="1:5">
      <c r="A3" s="26" t="s">
        <v>46</v>
      </c>
      <c r="B3" s="26" t="s">
        <v>65</v>
      </c>
      <c r="C3" t="s">
        <v>132</v>
      </c>
    </row>
    <row r="4" spans="1:5">
      <c r="A4" t="s">
        <v>127</v>
      </c>
      <c r="B4" t="s">
        <v>127</v>
      </c>
      <c r="C4" s="15"/>
    </row>
  </sheetData>
  <pageMargins left="0.7" right="0.7" top="0.75" bottom="0.75" header="0.3" footer="0.3"/>
  <pageSetup orientation="portrait" horizontalDpi="300" verticalDpi="300"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C9C16-D6C1-4FBB-B2F9-EAA6690F1BAE}">
  <dimension ref="A1:I8"/>
  <sheetViews>
    <sheetView workbookViewId="0">
      <selection activeCell="G1" sqref="G1"/>
    </sheetView>
  </sheetViews>
  <sheetFormatPr defaultRowHeight="14.4"/>
  <cols>
    <col min="1" max="1" width="18.6640625" bestFit="1" customWidth="1"/>
    <col min="2" max="2" width="15.5546875" bestFit="1" customWidth="1"/>
    <col min="3" max="3" width="10.6640625" bestFit="1" customWidth="1"/>
    <col min="4" max="4" width="10" bestFit="1" customWidth="1"/>
    <col min="5" max="5" width="11" bestFit="1" customWidth="1"/>
  </cols>
  <sheetData>
    <row r="1" spans="1:9">
      <c r="A1" s="26" t="s">
        <v>64</v>
      </c>
      <c r="B1" t="s">
        <v>133</v>
      </c>
      <c r="G1" s="15">
        <f>SUM(F5:F1000)</f>
        <v>0</v>
      </c>
      <c r="H1" s="5" t="s">
        <v>11</v>
      </c>
    </row>
    <row r="2" spans="1:9">
      <c r="A2" s="26" t="s">
        <v>69</v>
      </c>
      <c r="B2" t="s">
        <v>133</v>
      </c>
    </row>
    <row r="4" spans="1:9">
      <c r="A4" s="26" t="s">
        <v>40</v>
      </c>
      <c r="B4" s="26" t="s">
        <v>128</v>
      </c>
    </row>
    <row r="5" spans="1:9">
      <c r="A5" s="26" t="s">
        <v>129</v>
      </c>
      <c r="B5" t="s">
        <v>127</v>
      </c>
      <c r="C5" t="s">
        <v>48</v>
      </c>
    </row>
    <row r="6" spans="1:9">
      <c r="A6" s="5" t="s">
        <v>127</v>
      </c>
      <c r="B6" s="15"/>
      <c r="C6" s="15"/>
    </row>
    <row r="8" spans="1:9">
      <c r="I8" s="5"/>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9718C-68EF-4585-B839-D30F48A12ACC}">
  <sheetPr codeName="Sheet2"/>
  <dimension ref="A1:J2411"/>
  <sheetViews>
    <sheetView workbookViewId="0">
      <selection activeCell="F8" sqref="F8"/>
    </sheetView>
  </sheetViews>
  <sheetFormatPr defaultColWidth="9.109375" defaultRowHeight="14.4"/>
  <cols>
    <col min="1" max="2" width="9.109375" style="47"/>
    <col min="3" max="3" width="11" style="47" bestFit="1" customWidth="1"/>
    <col min="4" max="4" width="47.109375" style="47" bestFit="1" customWidth="1"/>
    <col min="5" max="5" width="60.33203125" style="47" bestFit="1" customWidth="1"/>
    <col min="6" max="6" width="9.109375" style="47"/>
    <col min="7" max="7" width="10.33203125" style="48" bestFit="1" customWidth="1"/>
    <col min="8" max="8" width="108.6640625" style="47" customWidth="1"/>
    <col min="9" max="9" width="74.44140625" style="47" customWidth="1"/>
    <col min="10" max="10" width="68.6640625" style="47" customWidth="1"/>
    <col min="11" max="16384" width="9.109375" style="47"/>
  </cols>
  <sheetData>
    <row r="1" spans="1:10">
      <c r="A1" s="46" t="s">
        <v>134</v>
      </c>
    </row>
    <row r="3" spans="1:10">
      <c r="A3" s="49"/>
      <c r="C3" s="50" t="s">
        <v>135</v>
      </c>
      <c r="D3" s="51" t="s">
        <v>136</v>
      </c>
      <c r="E3" s="52" t="s">
        <v>137</v>
      </c>
      <c r="G3" s="53" t="s">
        <v>78</v>
      </c>
      <c r="H3" s="51" t="s">
        <v>138</v>
      </c>
      <c r="I3" s="51" t="s">
        <v>3</v>
      </c>
      <c r="J3" s="52" t="s">
        <v>80</v>
      </c>
    </row>
    <row r="4" spans="1:10">
      <c r="C4" s="54" t="s">
        <v>139</v>
      </c>
      <c r="D4" s="55" t="s">
        <v>140</v>
      </c>
      <c r="E4" s="56" t="s">
        <v>141</v>
      </c>
      <c r="G4" s="37">
        <v>10.000999999999999</v>
      </c>
      <c r="H4" t="s">
        <v>142</v>
      </c>
      <c r="I4" t="s">
        <v>143</v>
      </c>
      <c r="J4" t="s">
        <v>144</v>
      </c>
    </row>
    <row r="5" spans="1:10">
      <c r="C5" s="54" t="s">
        <v>145</v>
      </c>
      <c r="D5" s="55" t="s">
        <v>146</v>
      </c>
      <c r="E5" s="56" t="s">
        <v>141</v>
      </c>
      <c r="G5" s="74">
        <v>10.025</v>
      </c>
      <c r="H5" s="75" t="s">
        <v>147</v>
      </c>
      <c r="I5" s="76" t="s">
        <v>143</v>
      </c>
      <c r="J5" s="77" t="s">
        <v>148</v>
      </c>
    </row>
    <row r="6" spans="1:10">
      <c r="C6" s="54" t="s">
        <v>149</v>
      </c>
      <c r="D6" s="55" t="s">
        <v>150</v>
      </c>
      <c r="E6" s="56" t="s">
        <v>151</v>
      </c>
      <c r="G6" s="74">
        <v>10.028</v>
      </c>
      <c r="H6" s="75" t="s">
        <v>152</v>
      </c>
      <c r="I6" s="76" t="s">
        <v>143</v>
      </c>
      <c r="J6" s="77" t="s">
        <v>148</v>
      </c>
    </row>
    <row r="7" spans="1:10">
      <c r="C7" s="54" t="s">
        <v>153</v>
      </c>
      <c r="D7" s="55" t="s">
        <v>154</v>
      </c>
      <c r="E7" s="56" t="s">
        <v>155</v>
      </c>
      <c r="G7" s="74">
        <v>10.029999999999999</v>
      </c>
      <c r="H7" s="75" t="s">
        <v>156</v>
      </c>
      <c r="I7" s="76" t="s">
        <v>143</v>
      </c>
      <c r="J7" s="77" t="s">
        <v>148</v>
      </c>
    </row>
    <row r="8" spans="1:10">
      <c r="C8" s="54" t="s">
        <v>157</v>
      </c>
      <c r="D8" s="55" t="s">
        <v>158</v>
      </c>
      <c r="E8" s="56" t="s">
        <v>159</v>
      </c>
      <c r="G8" s="74">
        <v>10.051</v>
      </c>
      <c r="H8" s="75" t="s">
        <v>160</v>
      </c>
      <c r="I8" s="76" t="s">
        <v>143</v>
      </c>
      <c r="J8" s="77" t="s">
        <v>161</v>
      </c>
    </row>
    <row r="9" spans="1:10">
      <c r="C9" s="54" t="s">
        <v>162</v>
      </c>
      <c r="D9" s="55" t="s">
        <v>163</v>
      </c>
      <c r="E9" s="56" t="s">
        <v>164</v>
      </c>
      <c r="G9" s="74">
        <v>10.053000000000001</v>
      </c>
      <c r="H9" s="75" t="s">
        <v>165</v>
      </c>
      <c r="I9" s="76" t="s">
        <v>143</v>
      </c>
      <c r="J9" s="77" t="s">
        <v>161</v>
      </c>
    </row>
    <row r="10" spans="1:10">
      <c r="C10" s="54" t="s">
        <v>166</v>
      </c>
      <c r="D10" s="55" t="s">
        <v>167</v>
      </c>
      <c r="E10" s="56" t="s">
        <v>168</v>
      </c>
      <c r="G10" s="74">
        <v>10.054</v>
      </c>
      <c r="H10" s="75" t="s">
        <v>169</v>
      </c>
      <c r="I10" s="76" t="s">
        <v>143</v>
      </c>
      <c r="J10" s="77" t="s">
        <v>161</v>
      </c>
    </row>
    <row r="11" spans="1:10">
      <c r="C11" s="54" t="s">
        <v>170</v>
      </c>
      <c r="D11" s="55" t="s">
        <v>171</v>
      </c>
      <c r="E11" s="56" t="s">
        <v>172</v>
      </c>
      <c r="G11" s="74">
        <v>10.055999999999999</v>
      </c>
      <c r="H11" s="75" t="s">
        <v>173</v>
      </c>
      <c r="I11" s="76" t="s">
        <v>143</v>
      </c>
      <c r="J11" s="77" t="s">
        <v>161</v>
      </c>
    </row>
    <row r="12" spans="1:10">
      <c r="C12" s="54" t="s">
        <v>174</v>
      </c>
      <c r="D12" s="55" t="s">
        <v>175</v>
      </c>
      <c r="E12" s="56" t="s">
        <v>172</v>
      </c>
      <c r="G12" s="74">
        <v>10.069000000000001</v>
      </c>
      <c r="H12" s="75" t="s">
        <v>176</v>
      </c>
      <c r="I12" s="76" t="s">
        <v>143</v>
      </c>
      <c r="J12" s="77" t="s">
        <v>161</v>
      </c>
    </row>
    <row r="13" spans="1:10">
      <c r="C13" s="54" t="s">
        <v>177</v>
      </c>
      <c r="D13" s="55" t="s">
        <v>178</v>
      </c>
      <c r="E13" s="56" t="s">
        <v>179</v>
      </c>
      <c r="G13" s="74">
        <v>10.071999999999999</v>
      </c>
      <c r="H13" s="75" t="s">
        <v>180</v>
      </c>
      <c r="I13" s="76" t="s">
        <v>143</v>
      </c>
      <c r="J13" s="77" t="s">
        <v>181</v>
      </c>
    </row>
    <row r="14" spans="1:10">
      <c r="C14" s="54" t="s">
        <v>182</v>
      </c>
      <c r="D14" s="55" t="s">
        <v>183</v>
      </c>
      <c r="E14" s="56" t="s">
        <v>184</v>
      </c>
      <c r="G14" s="74">
        <v>10.087</v>
      </c>
      <c r="H14" s="75" t="s">
        <v>185</v>
      </c>
      <c r="I14" s="76" t="s">
        <v>143</v>
      </c>
      <c r="J14" s="77" t="s">
        <v>161</v>
      </c>
    </row>
    <row r="15" spans="1:10">
      <c r="C15" s="54" t="s">
        <v>186</v>
      </c>
      <c r="D15" s="55" t="s">
        <v>187</v>
      </c>
      <c r="E15" s="56" t="s">
        <v>188</v>
      </c>
      <c r="G15" s="74">
        <v>10.089</v>
      </c>
      <c r="H15" s="75" t="s">
        <v>189</v>
      </c>
      <c r="I15" s="76" t="s">
        <v>143</v>
      </c>
      <c r="J15" s="77" t="s">
        <v>161</v>
      </c>
    </row>
    <row r="16" spans="1:10">
      <c r="C16" s="54" t="s">
        <v>190</v>
      </c>
      <c r="D16" s="55" t="s">
        <v>191</v>
      </c>
      <c r="E16" s="56" t="s">
        <v>192</v>
      </c>
      <c r="G16" s="74">
        <v>10.093</v>
      </c>
      <c r="H16" s="75" t="s">
        <v>193</v>
      </c>
      <c r="I16" s="76" t="s">
        <v>143</v>
      </c>
      <c r="J16" s="77" t="s">
        <v>181</v>
      </c>
    </row>
    <row r="17" spans="1:10">
      <c r="C17" s="54" t="s">
        <v>194</v>
      </c>
      <c r="D17" s="55" t="s">
        <v>195</v>
      </c>
      <c r="E17" s="56" t="s">
        <v>196</v>
      </c>
      <c r="G17" s="74">
        <v>10.098000000000001</v>
      </c>
      <c r="H17" s="75" t="s">
        <v>197</v>
      </c>
      <c r="I17" s="76" t="s">
        <v>143</v>
      </c>
      <c r="J17" s="77" t="s">
        <v>161</v>
      </c>
    </row>
    <row r="18" spans="1:10">
      <c r="A18" s="57" t="s">
        <v>198</v>
      </c>
      <c r="C18" s="54" t="s">
        <v>199</v>
      </c>
      <c r="D18" s="55" t="s">
        <v>200</v>
      </c>
      <c r="E18" s="56" t="s">
        <v>201</v>
      </c>
      <c r="G18" s="74">
        <v>10.099</v>
      </c>
      <c r="H18" s="75" t="s">
        <v>202</v>
      </c>
      <c r="I18" s="76" t="s">
        <v>143</v>
      </c>
      <c r="J18" s="77" t="s">
        <v>161</v>
      </c>
    </row>
    <row r="19" spans="1:10">
      <c r="A19" s="58" t="s">
        <v>203</v>
      </c>
      <c r="C19" s="54" t="s">
        <v>204</v>
      </c>
      <c r="D19" s="55" t="s">
        <v>205</v>
      </c>
      <c r="E19" s="56" t="s">
        <v>206</v>
      </c>
      <c r="G19" s="74">
        <v>10.102</v>
      </c>
      <c r="H19" s="75" t="s">
        <v>207</v>
      </c>
      <c r="I19" s="76" t="s">
        <v>143</v>
      </c>
      <c r="J19" s="77" t="s">
        <v>161</v>
      </c>
    </row>
    <row r="20" spans="1:10">
      <c r="A20" s="58" t="s">
        <v>208</v>
      </c>
      <c r="C20" s="54" t="s">
        <v>209</v>
      </c>
      <c r="D20" s="55" t="s">
        <v>210</v>
      </c>
      <c r="E20" s="56" t="s">
        <v>211</v>
      </c>
      <c r="G20" s="74">
        <v>10.108000000000001</v>
      </c>
      <c r="H20" s="75" t="s">
        <v>212</v>
      </c>
      <c r="I20" s="76" t="s">
        <v>143</v>
      </c>
      <c r="J20" s="77" t="s">
        <v>161</v>
      </c>
    </row>
    <row r="21" spans="1:10">
      <c r="C21" s="54" t="s">
        <v>213</v>
      </c>
      <c r="D21" s="55" t="s">
        <v>214</v>
      </c>
      <c r="E21" s="56" t="s">
        <v>215</v>
      </c>
      <c r="G21" s="74">
        <v>10.109</v>
      </c>
      <c r="H21" s="75" t="s">
        <v>189</v>
      </c>
      <c r="I21" s="76" t="s">
        <v>143</v>
      </c>
      <c r="J21" s="77" t="s">
        <v>161</v>
      </c>
    </row>
    <row r="22" spans="1:10">
      <c r="C22" s="54" t="s">
        <v>216</v>
      </c>
      <c r="D22" s="55" t="s">
        <v>217</v>
      </c>
      <c r="E22" s="56" t="s">
        <v>218</v>
      </c>
      <c r="G22" s="74">
        <v>10.11</v>
      </c>
      <c r="H22" s="75" t="s">
        <v>219</v>
      </c>
      <c r="I22" s="76" t="s">
        <v>143</v>
      </c>
      <c r="J22" s="77" t="s">
        <v>161</v>
      </c>
    </row>
    <row r="23" spans="1:10">
      <c r="A23" s="50" t="s">
        <v>220</v>
      </c>
      <c r="C23" s="54" t="s">
        <v>221</v>
      </c>
      <c r="D23" s="55" t="s">
        <v>222</v>
      </c>
      <c r="E23" s="56" t="s">
        <v>223</v>
      </c>
      <c r="G23" s="74">
        <v>10.111000000000001</v>
      </c>
      <c r="H23" s="75" t="s">
        <v>224</v>
      </c>
      <c r="I23" s="76" t="s">
        <v>143</v>
      </c>
      <c r="J23" s="77" t="s">
        <v>161</v>
      </c>
    </row>
    <row r="24" spans="1:10">
      <c r="A24" s="47" t="s">
        <v>79</v>
      </c>
      <c r="C24" s="54" t="s">
        <v>225</v>
      </c>
      <c r="D24" s="55" t="s">
        <v>226</v>
      </c>
      <c r="E24" s="56" t="s">
        <v>227</v>
      </c>
      <c r="G24" s="74">
        <v>10.112</v>
      </c>
      <c r="H24" s="75" t="s">
        <v>228</v>
      </c>
      <c r="I24" s="76" t="s">
        <v>143</v>
      </c>
      <c r="J24" s="77" t="s">
        <v>161</v>
      </c>
    </row>
    <row r="25" spans="1:10">
      <c r="A25" s="47" t="s">
        <v>229</v>
      </c>
      <c r="C25" s="54" t="s">
        <v>230</v>
      </c>
      <c r="D25" s="54" t="s">
        <v>231</v>
      </c>
      <c r="E25" s="56" t="s">
        <v>232</v>
      </c>
      <c r="G25" s="74">
        <v>10.113</v>
      </c>
      <c r="H25" s="75" t="s">
        <v>233</v>
      </c>
      <c r="I25" s="76" t="s">
        <v>143</v>
      </c>
      <c r="J25" s="77" t="s">
        <v>161</v>
      </c>
    </row>
    <row r="26" spans="1:10">
      <c r="A26" s="47" t="s">
        <v>83</v>
      </c>
      <c r="C26" s="54" t="s">
        <v>234</v>
      </c>
      <c r="D26" s="55" t="s">
        <v>235</v>
      </c>
      <c r="E26" s="56" t="s">
        <v>236</v>
      </c>
      <c r="G26" s="74">
        <v>10.114000000000001</v>
      </c>
      <c r="H26" s="75" t="s">
        <v>237</v>
      </c>
      <c r="I26" s="76" t="s">
        <v>143</v>
      </c>
      <c r="J26" s="77" t="s">
        <v>161</v>
      </c>
    </row>
    <row r="27" spans="1:10">
      <c r="C27" s="54" t="s">
        <v>238</v>
      </c>
      <c r="D27" s="55" t="s">
        <v>239</v>
      </c>
      <c r="E27" s="56" t="s">
        <v>240</v>
      </c>
      <c r="G27" s="74">
        <v>10.116</v>
      </c>
      <c r="H27" s="75" t="s">
        <v>241</v>
      </c>
      <c r="I27" s="76" t="s">
        <v>143</v>
      </c>
      <c r="J27" s="77" t="s">
        <v>161</v>
      </c>
    </row>
    <row r="28" spans="1:10">
      <c r="C28" s="54" t="s">
        <v>242</v>
      </c>
      <c r="D28" s="55" t="s">
        <v>243</v>
      </c>
      <c r="E28" s="56" t="s">
        <v>244</v>
      </c>
      <c r="G28" s="74">
        <v>10.117000000000001</v>
      </c>
      <c r="H28" s="75" t="s">
        <v>245</v>
      </c>
      <c r="I28" s="76" t="s">
        <v>143</v>
      </c>
      <c r="J28" s="77" t="s">
        <v>161</v>
      </c>
    </row>
    <row r="29" spans="1:10">
      <c r="C29" s="54" t="s">
        <v>246</v>
      </c>
      <c r="D29" s="55" t="s">
        <v>247</v>
      </c>
      <c r="E29" s="56" t="s">
        <v>248</v>
      </c>
      <c r="G29" s="74">
        <v>10.119999999999999</v>
      </c>
      <c r="H29" s="75" t="s">
        <v>249</v>
      </c>
      <c r="I29" s="76" t="s">
        <v>143</v>
      </c>
      <c r="J29" s="77" t="s">
        <v>161</v>
      </c>
    </row>
    <row r="30" spans="1:10">
      <c r="C30" s="54" t="s">
        <v>250</v>
      </c>
      <c r="D30" s="55" t="s">
        <v>251</v>
      </c>
      <c r="E30" s="56" t="s">
        <v>248</v>
      </c>
      <c r="G30" s="74">
        <v>10.122999999999999</v>
      </c>
      <c r="H30" s="75" t="s">
        <v>252</v>
      </c>
      <c r="I30" s="76" t="s">
        <v>143</v>
      </c>
      <c r="J30" s="77" t="s">
        <v>161</v>
      </c>
    </row>
    <row r="31" spans="1:10">
      <c r="C31" s="54" t="s">
        <v>253</v>
      </c>
      <c r="D31" s="55" t="s">
        <v>254</v>
      </c>
      <c r="E31" s="56" t="s">
        <v>248</v>
      </c>
      <c r="G31" s="74">
        <v>10.127000000000001</v>
      </c>
      <c r="H31" s="75" t="s">
        <v>255</v>
      </c>
      <c r="I31" s="76" t="s">
        <v>143</v>
      </c>
      <c r="J31" s="77" t="s">
        <v>161</v>
      </c>
    </row>
    <row r="32" spans="1:10">
      <c r="C32" s="54" t="s">
        <v>256</v>
      </c>
      <c r="D32" s="55" t="s">
        <v>257</v>
      </c>
      <c r="E32" s="56" t="s">
        <v>248</v>
      </c>
      <c r="G32" s="74">
        <v>10.128</v>
      </c>
      <c r="H32" s="75" t="s">
        <v>258</v>
      </c>
      <c r="I32" s="76" t="s">
        <v>143</v>
      </c>
      <c r="J32" s="77" t="s">
        <v>161</v>
      </c>
    </row>
    <row r="33" spans="3:10">
      <c r="C33" s="54" t="s">
        <v>259</v>
      </c>
      <c r="D33" s="55" t="s">
        <v>260</v>
      </c>
      <c r="E33" s="56" t="s">
        <v>261</v>
      </c>
      <c r="G33" s="74">
        <v>10.129</v>
      </c>
      <c r="H33" s="75" t="s">
        <v>262</v>
      </c>
      <c r="I33" s="76" t="s">
        <v>143</v>
      </c>
      <c r="J33" s="77" t="s">
        <v>161</v>
      </c>
    </row>
    <row r="34" spans="3:10">
      <c r="C34" s="54" t="s">
        <v>263</v>
      </c>
      <c r="D34" s="55" t="s">
        <v>264</v>
      </c>
      <c r="E34" s="56" t="s">
        <v>265</v>
      </c>
      <c r="G34" s="74">
        <v>10.130000000000001</v>
      </c>
      <c r="H34" s="75" t="s">
        <v>266</v>
      </c>
      <c r="I34" s="76" t="s">
        <v>143</v>
      </c>
      <c r="J34" s="77" t="s">
        <v>161</v>
      </c>
    </row>
    <row r="35" spans="3:10">
      <c r="C35" s="54" t="s">
        <v>267</v>
      </c>
      <c r="D35" s="55" t="s">
        <v>268</v>
      </c>
      <c r="E35" s="56" t="s">
        <v>269</v>
      </c>
      <c r="G35" s="74">
        <v>10.131</v>
      </c>
      <c r="H35" s="75" t="s">
        <v>270</v>
      </c>
      <c r="I35" s="76" t="s">
        <v>143</v>
      </c>
      <c r="J35" s="77" t="s">
        <v>161</v>
      </c>
    </row>
    <row r="36" spans="3:10">
      <c r="C36" s="54" t="s">
        <v>271</v>
      </c>
      <c r="D36" s="55" t="s">
        <v>272</v>
      </c>
      <c r="E36" s="56" t="s">
        <v>273</v>
      </c>
      <c r="G36" s="74">
        <v>10.132</v>
      </c>
      <c r="H36" s="75" t="s">
        <v>274</v>
      </c>
      <c r="I36" s="76" t="s">
        <v>143</v>
      </c>
      <c r="J36" s="77" t="s">
        <v>161</v>
      </c>
    </row>
    <row r="37" spans="3:10">
      <c r="C37" s="54" t="s">
        <v>275</v>
      </c>
      <c r="D37" s="55" t="s">
        <v>276</v>
      </c>
      <c r="E37" s="56" t="s">
        <v>277</v>
      </c>
      <c r="G37" s="74">
        <v>10.132999999999999</v>
      </c>
      <c r="H37" s="75" t="s">
        <v>278</v>
      </c>
      <c r="I37" s="76" t="s">
        <v>143</v>
      </c>
      <c r="J37" s="77" t="s">
        <v>161</v>
      </c>
    </row>
    <row r="38" spans="3:10">
      <c r="C38" s="54" t="s">
        <v>279</v>
      </c>
      <c r="D38" s="55" t="s">
        <v>280</v>
      </c>
      <c r="E38" s="56" t="s">
        <v>281</v>
      </c>
      <c r="G38" s="74">
        <v>10.134</v>
      </c>
      <c r="H38" s="75" t="s">
        <v>282</v>
      </c>
      <c r="I38" s="76" t="s">
        <v>143</v>
      </c>
      <c r="J38" s="77" t="s">
        <v>161</v>
      </c>
    </row>
    <row r="39" spans="3:10">
      <c r="C39" s="54" t="s">
        <v>283</v>
      </c>
      <c r="D39" s="55" t="s">
        <v>284</v>
      </c>
      <c r="E39" s="56" t="s">
        <v>285</v>
      </c>
      <c r="G39" s="74">
        <v>10.135</v>
      </c>
      <c r="H39" s="75" t="s">
        <v>286</v>
      </c>
      <c r="I39" s="76" t="s">
        <v>143</v>
      </c>
      <c r="J39" s="77" t="s">
        <v>161</v>
      </c>
    </row>
    <row r="40" spans="3:10">
      <c r="C40" s="54" t="s">
        <v>287</v>
      </c>
      <c r="D40" s="55" t="s">
        <v>288</v>
      </c>
      <c r="E40" s="56" t="s">
        <v>289</v>
      </c>
      <c r="G40" s="74">
        <v>10.135999999999999</v>
      </c>
      <c r="H40" s="75" t="s">
        <v>290</v>
      </c>
      <c r="I40" s="76" t="s">
        <v>143</v>
      </c>
      <c r="J40" s="77" t="s">
        <v>161</v>
      </c>
    </row>
    <row r="41" spans="3:10">
      <c r="C41" s="54" t="s">
        <v>291</v>
      </c>
      <c r="D41" s="55" t="s">
        <v>292</v>
      </c>
      <c r="E41" s="56" t="s">
        <v>293</v>
      </c>
      <c r="G41" s="74">
        <v>10.137</v>
      </c>
      <c r="H41" s="75" t="s">
        <v>294</v>
      </c>
      <c r="I41" s="76" t="s">
        <v>143</v>
      </c>
      <c r="J41" s="77" t="s">
        <v>161</v>
      </c>
    </row>
    <row r="42" spans="3:10">
      <c r="C42" s="54" t="s">
        <v>295</v>
      </c>
      <c r="D42" s="55" t="s">
        <v>296</v>
      </c>
      <c r="E42" s="56" t="s">
        <v>297</v>
      </c>
      <c r="G42" s="74">
        <v>10.138</v>
      </c>
      <c r="H42" s="75" t="s">
        <v>298</v>
      </c>
      <c r="I42" s="76" t="s">
        <v>143</v>
      </c>
      <c r="J42" s="77" t="s">
        <v>161</v>
      </c>
    </row>
    <row r="43" spans="3:10">
      <c r="C43" s="54" t="s">
        <v>299</v>
      </c>
      <c r="D43" s="55" t="s">
        <v>300</v>
      </c>
      <c r="E43" s="56" t="s">
        <v>301</v>
      </c>
      <c r="G43" s="74">
        <v>10.138999999999999</v>
      </c>
      <c r="H43" s="75" t="s">
        <v>302</v>
      </c>
      <c r="I43" s="76" t="s">
        <v>143</v>
      </c>
      <c r="J43" s="77" t="s">
        <v>161</v>
      </c>
    </row>
    <row r="44" spans="3:10">
      <c r="C44" s="54" t="s">
        <v>303</v>
      </c>
      <c r="D44" s="55" t="s">
        <v>304</v>
      </c>
      <c r="E44" s="56" t="s">
        <v>305</v>
      </c>
      <c r="G44" s="74">
        <v>10.141999999999999</v>
      </c>
      <c r="H44" s="75" t="s">
        <v>306</v>
      </c>
      <c r="I44" s="76" t="s">
        <v>143</v>
      </c>
      <c r="J44" s="77" t="s">
        <v>161</v>
      </c>
    </row>
    <row r="45" spans="3:10">
      <c r="C45" s="54" t="s">
        <v>307</v>
      </c>
      <c r="D45" s="55" t="s">
        <v>308</v>
      </c>
      <c r="E45" s="56" t="s">
        <v>309</v>
      </c>
      <c r="G45" s="74">
        <v>10.143000000000001</v>
      </c>
      <c r="H45" s="75" t="s">
        <v>310</v>
      </c>
      <c r="I45" s="76" t="s">
        <v>143</v>
      </c>
      <c r="J45" s="77" t="s">
        <v>161</v>
      </c>
    </row>
    <row r="46" spans="3:10">
      <c r="C46" s="54" t="s">
        <v>311</v>
      </c>
      <c r="D46" s="55" t="s">
        <v>312</v>
      </c>
      <c r="E46" s="56" t="s">
        <v>313</v>
      </c>
      <c r="G46" s="74">
        <v>10.144</v>
      </c>
      <c r="H46" s="75" t="s">
        <v>314</v>
      </c>
      <c r="I46" s="76" t="s">
        <v>143</v>
      </c>
      <c r="J46" s="77" t="s">
        <v>161</v>
      </c>
    </row>
    <row r="47" spans="3:10">
      <c r="C47" s="54" t="s">
        <v>315</v>
      </c>
      <c r="D47" s="55" t="s">
        <v>316</v>
      </c>
      <c r="E47" s="56" t="s">
        <v>317</v>
      </c>
      <c r="G47" s="74">
        <v>10.145</v>
      </c>
      <c r="H47" s="75" t="s">
        <v>318</v>
      </c>
      <c r="I47" s="76" t="s">
        <v>143</v>
      </c>
      <c r="J47" s="77" t="s">
        <v>161</v>
      </c>
    </row>
    <row r="48" spans="3:10">
      <c r="C48" s="54" t="s">
        <v>319</v>
      </c>
      <c r="D48" s="55" t="s">
        <v>320</v>
      </c>
      <c r="E48" s="56" t="s">
        <v>321</v>
      </c>
      <c r="G48" s="74">
        <v>10.146000000000001</v>
      </c>
      <c r="H48" s="75" t="s">
        <v>322</v>
      </c>
      <c r="I48" s="76" t="s">
        <v>143</v>
      </c>
      <c r="J48" s="77" t="s">
        <v>161</v>
      </c>
    </row>
    <row r="49" spans="3:10">
      <c r="C49" s="54" t="s">
        <v>323</v>
      </c>
      <c r="D49" s="55" t="s">
        <v>324</v>
      </c>
      <c r="E49" s="56" t="s">
        <v>325</v>
      </c>
      <c r="G49" s="74">
        <v>10.147</v>
      </c>
      <c r="H49" s="75" t="s">
        <v>326</v>
      </c>
      <c r="I49" s="76" t="s">
        <v>143</v>
      </c>
      <c r="J49" s="77" t="s">
        <v>161</v>
      </c>
    </row>
    <row r="50" spans="3:10">
      <c r="C50" s="54" t="s">
        <v>327</v>
      </c>
      <c r="D50" s="55" t="s">
        <v>328</v>
      </c>
      <c r="E50" s="56" t="s">
        <v>329</v>
      </c>
      <c r="G50" s="74">
        <v>10.148</v>
      </c>
      <c r="H50" s="75" t="s">
        <v>330</v>
      </c>
      <c r="I50" s="76" t="s">
        <v>143</v>
      </c>
      <c r="J50" s="77" t="s">
        <v>161</v>
      </c>
    </row>
    <row r="51" spans="3:10">
      <c r="C51" s="54" t="s">
        <v>331</v>
      </c>
      <c r="D51" s="55" t="s">
        <v>332</v>
      </c>
      <c r="E51" s="56" t="s">
        <v>333</v>
      </c>
      <c r="G51" s="74">
        <v>10.148999999999999</v>
      </c>
      <c r="H51" s="75" t="s">
        <v>334</v>
      </c>
      <c r="I51" s="76" t="s">
        <v>143</v>
      </c>
      <c r="J51" s="77" t="s">
        <v>161</v>
      </c>
    </row>
    <row r="52" spans="3:10">
      <c r="C52" s="54" t="s">
        <v>335</v>
      </c>
      <c r="D52" s="55" t="s">
        <v>336</v>
      </c>
      <c r="E52" s="56" t="s">
        <v>337</v>
      </c>
      <c r="G52" s="74">
        <v>10.153</v>
      </c>
      <c r="H52" s="75" t="s">
        <v>338</v>
      </c>
      <c r="I52" s="76" t="s">
        <v>143</v>
      </c>
      <c r="J52" s="77" t="s">
        <v>339</v>
      </c>
    </row>
    <row r="53" spans="3:10">
      <c r="C53" s="54" t="s">
        <v>340</v>
      </c>
      <c r="D53" s="55" t="s">
        <v>341</v>
      </c>
      <c r="E53" s="56" t="s">
        <v>342</v>
      </c>
      <c r="G53" s="74">
        <v>10.154999999999999</v>
      </c>
      <c r="H53" s="75" t="s">
        <v>343</v>
      </c>
      <c r="I53" s="76" t="s">
        <v>143</v>
      </c>
      <c r="J53" s="77" t="s">
        <v>339</v>
      </c>
    </row>
    <row r="54" spans="3:10">
      <c r="C54" s="54" t="s">
        <v>344</v>
      </c>
      <c r="D54" s="55" t="s">
        <v>345</v>
      </c>
      <c r="E54" s="56" t="s">
        <v>346</v>
      </c>
      <c r="G54" s="74">
        <v>10.156000000000001</v>
      </c>
      <c r="H54" s="75" t="s">
        <v>347</v>
      </c>
      <c r="I54" s="76" t="s">
        <v>143</v>
      </c>
      <c r="J54" s="77" t="s">
        <v>339</v>
      </c>
    </row>
    <row r="55" spans="3:10">
      <c r="C55" s="54" t="s">
        <v>348</v>
      </c>
      <c r="D55" s="55" t="s">
        <v>349</v>
      </c>
      <c r="E55" s="56" t="s">
        <v>346</v>
      </c>
      <c r="G55" s="74">
        <v>10.162000000000001</v>
      </c>
      <c r="H55" s="75" t="s">
        <v>350</v>
      </c>
      <c r="I55" s="76" t="s">
        <v>143</v>
      </c>
      <c r="J55" s="77" t="s">
        <v>339</v>
      </c>
    </row>
    <row r="56" spans="3:10">
      <c r="C56" s="54" t="s">
        <v>351</v>
      </c>
      <c r="D56" s="55" t="s">
        <v>352</v>
      </c>
      <c r="E56" s="56" t="s">
        <v>353</v>
      </c>
      <c r="G56" s="74">
        <v>10.163</v>
      </c>
      <c r="H56" s="75" t="s">
        <v>354</v>
      </c>
      <c r="I56" s="76" t="s">
        <v>143</v>
      </c>
      <c r="J56" s="77" t="s">
        <v>339</v>
      </c>
    </row>
    <row r="57" spans="3:10">
      <c r="C57" s="54" t="s">
        <v>355</v>
      </c>
      <c r="D57" s="55" t="s">
        <v>356</v>
      </c>
      <c r="E57" s="56" t="s">
        <v>357</v>
      </c>
      <c r="G57" s="74">
        <v>10.164</v>
      </c>
      <c r="H57" s="75" t="s">
        <v>358</v>
      </c>
      <c r="I57" s="76" t="s">
        <v>143</v>
      </c>
      <c r="J57" s="77" t="s">
        <v>339</v>
      </c>
    </row>
    <row r="58" spans="3:10">
      <c r="C58" s="54" t="s">
        <v>359</v>
      </c>
      <c r="D58" s="55" t="s">
        <v>360</v>
      </c>
      <c r="E58" s="56" t="s">
        <v>361</v>
      </c>
      <c r="G58" s="74">
        <v>10.164999999999999</v>
      </c>
      <c r="H58" s="75" t="s">
        <v>362</v>
      </c>
      <c r="I58" s="76" t="s">
        <v>143</v>
      </c>
      <c r="J58" s="77" t="s">
        <v>339</v>
      </c>
    </row>
    <row r="59" spans="3:10">
      <c r="C59" s="54" t="s">
        <v>363</v>
      </c>
      <c r="D59" s="55" t="s">
        <v>364</v>
      </c>
      <c r="E59" s="56" t="s">
        <v>365</v>
      </c>
      <c r="G59" s="74">
        <v>10.167</v>
      </c>
      <c r="H59" s="75" t="s">
        <v>366</v>
      </c>
      <c r="I59" s="76" t="s">
        <v>143</v>
      </c>
      <c r="J59" s="77" t="s">
        <v>339</v>
      </c>
    </row>
    <row r="60" spans="3:10">
      <c r="C60" s="54" t="s">
        <v>367</v>
      </c>
      <c r="D60" s="55" t="s">
        <v>368</v>
      </c>
      <c r="E60" s="56" t="s">
        <v>369</v>
      </c>
      <c r="G60" s="74">
        <v>10.167999999999999</v>
      </c>
      <c r="H60" s="75" t="s">
        <v>370</v>
      </c>
      <c r="I60" s="76" t="s">
        <v>143</v>
      </c>
      <c r="J60" s="77" t="s">
        <v>339</v>
      </c>
    </row>
    <row r="61" spans="3:10">
      <c r="C61" s="54" t="s">
        <v>371</v>
      </c>
      <c r="D61" s="55" t="s">
        <v>372</v>
      </c>
      <c r="E61" s="56" t="s">
        <v>373</v>
      </c>
      <c r="G61" s="74">
        <v>10.17</v>
      </c>
      <c r="H61" s="75" t="s">
        <v>374</v>
      </c>
      <c r="I61" s="76" t="s">
        <v>143</v>
      </c>
      <c r="J61" s="77" t="s">
        <v>339</v>
      </c>
    </row>
    <row r="62" spans="3:10">
      <c r="C62" s="54" t="s">
        <v>375</v>
      </c>
      <c r="D62" s="55" t="s">
        <v>376</v>
      </c>
      <c r="E62" s="56" t="s">
        <v>377</v>
      </c>
      <c r="G62" s="74">
        <v>10.170999999999999</v>
      </c>
      <c r="H62" s="75" t="s">
        <v>378</v>
      </c>
      <c r="I62" s="76" t="s">
        <v>143</v>
      </c>
      <c r="J62" s="77" t="s">
        <v>161</v>
      </c>
    </row>
    <row r="63" spans="3:10">
      <c r="C63" s="54" t="s">
        <v>379</v>
      </c>
      <c r="D63" s="55" t="s">
        <v>380</v>
      </c>
      <c r="E63" s="56" t="s">
        <v>381</v>
      </c>
      <c r="G63" s="74">
        <v>10.172000000000001</v>
      </c>
      <c r="H63" s="75" t="s">
        <v>382</v>
      </c>
      <c r="I63" s="76" t="s">
        <v>143</v>
      </c>
      <c r="J63" s="77" t="s">
        <v>339</v>
      </c>
    </row>
    <row r="64" spans="3:10">
      <c r="C64" s="54" t="s">
        <v>383</v>
      </c>
      <c r="D64" s="55" t="s">
        <v>384</v>
      </c>
      <c r="E64" s="56" t="s">
        <v>385</v>
      </c>
      <c r="G64" s="74">
        <v>10.173</v>
      </c>
      <c r="H64" s="75" t="s">
        <v>386</v>
      </c>
      <c r="I64" s="76" t="s">
        <v>143</v>
      </c>
      <c r="J64" s="77" t="s">
        <v>339</v>
      </c>
    </row>
    <row r="65" spans="3:10">
      <c r="C65" s="54" t="s">
        <v>387</v>
      </c>
      <c r="D65" s="55" t="s">
        <v>388</v>
      </c>
      <c r="E65" s="56" t="s">
        <v>389</v>
      </c>
      <c r="G65" s="74">
        <v>10.173999999999999</v>
      </c>
      <c r="H65" s="75" t="s">
        <v>390</v>
      </c>
      <c r="I65" s="76" t="s">
        <v>143</v>
      </c>
      <c r="J65" s="77" t="s">
        <v>339</v>
      </c>
    </row>
    <row r="66" spans="3:10">
      <c r="C66" s="54" t="s">
        <v>391</v>
      </c>
      <c r="D66" s="55" t="s">
        <v>392</v>
      </c>
      <c r="E66" s="56" t="s">
        <v>393</v>
      </c>
      <c r="G66" s="74">
        <v>10.175000000000001</v>
      </c>
      <c r="H66" s="75" t="s">
        <v>394</v>
      </c>
      <c r="I66" s="76" t="s">
        <v>143</v>
      </c>
      <c r="J66" s="77" t="s">
        <v>339</v>
      </c>
    </row>
    <row r="67" spans="3:10">
      <c r="C67" s="54" t="s">
        <v>395</v>
      </c>
      <c r="D67" s="55" t="s">
        <v>396</v>
      </c>
      <c r="E67" s="56" t="s">
        <v>397</v>
      </c>
      <c r="G67" s="74">
        <v>10.176</v>
      </c>
      <c r="H67" s="75" t="s">
        <v>398</v>
      </c>
      <c r="I67" s="76" t="s">
        <v>143</v>
      </c>
      <c r="J67" s="77" t="s">
        <v>339</v>
      </c>
    </row>
    <row r="68" spans="3:10">
      <c r="C68" s="54" t="s">
        <v>399</v>
      </c>
      <c r="D68" s="55" t="s">
        <v>400</v>
      </c>
      <c r="E68" s="56" t="s">
        <v>401</v>
      </c>
      <c r="G68" s="74">
        <v>10.177</v>
      </c>
      <c r="H68" s="75" t="s">
        <v>402</v>
      </c>
      <c r="I68" s="76" t="s">
        <v>143</v>
      </c>
      <c r="J68" s="77" t="s">
        <v>339</v>
      </c>
    </row>
    <row r="69" spans="3:10">
      <c r="C69" s="54" t="s">
        <v>403</v>
      </c>
      <c r="D69" s="55" t="s">
        <v>404</v>
      </c>
      <c r="E69" s="56" t="s">
        <v>405</v>
      </c>
      <c r="G69" s="74">
        <v>10.179</v>
      </c>
      <c r="H69" s="75" t="s">
        <v>406</v>
      </c>
      <c r="I69" s="76" t="s">
        <v>143</v>
      </c>
      <c r="J69" s="77" t="s">
        <v>339</v>
      </c>
    </row>
    <row r="70" spans="3:10">
      <c r="C70" s="54" t="s">
        <v>407</v>
      </c>
      <c r="D70" s="55" t="s">
        <v>408</v>
      </c>
      <c r="E70" s="56" t="s">
        <v>409</v>
      </c>
      <c r="G70" s="74">
        <v>10.18</v>
      </c>
      <c r="H70" s="75" t="s">
        <v>410</v>
      </c>
      <c r="I70" s="76" t="s">
        <v>143</v>
      </c>
      <c r="J70" s="77" t="s">
        <v>339</v>
      </c>
    </row>
    <row r="71" spans="3:10">
      <c r="C71" s="54" t="s">
        <v>411</v>
      </c>
      <c r="D71" s="55" t="s">
        <v>412</v>
      </c>
      <c r="E71" s="56" t="s">
        <v>413</v>
      </c>
      <c r="G71" s="74">
        <v>10.180999999999999</v>
      </c>
      <c r="H71" s="75" t="s">
        <v>414</v>
      </c>
      <c r="I71" s="76" t="s">
        <v>143</v>
      </c>
      <c r="J71" s="77" t="s">
        <v>339</v>
      </c>
    </row>
    <row r="72" spans="3:10">
      <c r="C72" s="54" t="s">
        <v>415</v>
      </c>
      <c r="D72" s="55" t="s">
        <v>416</v>
      </c>
      <c r="E72" s="56" t="s">
        <v>417</v>
      </c>
      <c r="G72" s="74">
        <v>10.182</v>
      </c>
      <c r="H72" s="75" t="s">
        <v>418</v>
      </c>
      <c r="I72" s="76" t="s">
        <v>143</v>
      </c>
      <c r="J72" s="77" t="s">
        <v>339</v>
      </c>
    </row>
    <row r="73" spans="3:10">
      <c r="C73" s="54" t="s">
        <v>419</v>
      </c>
      <c r="D73" s="55" t="s">
        <v>420</v>
      </c>
      <c r="E73" s="56" t="s">
        <v>421</v>
      </c>
      <c r="G73" s="74">
        <v>10.183</v>
      </c>
      <c r="H73" s="75" t="s">
        <v>422</v>
      </c>
      <c r="I73" s="76" t="s">
        <v>143</v>
      </c>
      <c r="J73" s="77" t="s">
        <v>339</v>
      </c>
    </row>
    <row r="74" spans="3:10">
      <c r="C74" s="54" t="s">
        <v>423</v>
      </c>
      <c r="D74" s="55" t="s">
        <v>424</v>
      </c>
      <c r="E74" s="56" t="s">
        <v>425</v>
      </c>
      <c r="G74" s="74">
        <v>10.183999999999999</v>
      </c>
      <c r="H74" s="75" t="s">
        <v>426</v>
      </c>
      <c r="I74" s="76" t="s">
        <v>143</v>
      </c>
      <c r="J74" s="77" t="s">
        <v>339</v>
      </c>
    </row>
    <row r="75" spans="3:10">
      <c r="C75" s="54" t="s">
        <v>427</v>
      </c>
      <c r="D75" s="55" t="s">
        <v>428</v>
      </c>
      <c r="E75" s="56" t="s">
        <v>429</v>
      </c>
      <c r="G75" s="74">
        <v>10.185</v>
      </c>
      <c r="H75" s="75" t="s">
        <v>430</v>
      </c>
      <c r="I75" s="76" t="s">
        <v>143</v>
      </c>
      <c r="J75" s="77" t="s">
        <v>339</v>
      </c>
    </row>
    <row r="76" spans="3:10">
      <c r="C76" s="54" t="s">
        <v>431</v>
      </c>
      <c r="D76" s="55" t="s">
        <v>432</v>
      </c>
      <c r="E76" s="56" t="s">
        <v>433</v>
      </c>
      <c r="G76" s="74">
        <v>10.186</v>
      </c>
      <c r="H76" s="75" t="s">
        <v>434</v>
      </c>
      <c r="I76" s="76" t="s">
        <v>143</v>
      </c>
      <c r="J76" s="77" t="s">
        <v>339</v>
      </c>
    </row>
    <row r="77" spans="3:10">
      <c r="C77" s="54" t="s">
        <v>435</v>
      </c>
      <c r="D77" s="55" t="s">
        <v>436</v>
      </c>
      <c r="E77" s="56" t="s">
        <v>437</v>
      </c>
      <c r="G77" s="74">
        <v>10.186999999999999</v>
      </c>
      <c r="H77" s="75" t="s">
        <v>438</v>
      </c>
      <c r="I77" s="76" t="s">
        <v>143</v>
      </c>
      <c r="J77" s="77" t="s">
        <v>339</v>
      </c>
    </row>
    <row r="78" spans="3:10">
      <c r="C78" s="54" t="s">
        <v>439</v>
      </c>
      <c r="D78" s="55" t="s">
        <v>440</v>
      </c>
      <c r="E78" s="56" t="s">
        <v>441</v>
      </c>
      <c r="G78" s="74">
        <v>10.188000000000001</v>
      </c>
      <c r="H78" s="75" t="s">
        <v>442</v>
      </c>
      <c r="I78" s="76" t="s">
        <v>143</v>
      </c>
      <c r="J78" s="77" t="s">
        <v>339</v>
      </c>
    </row>
    <row r="79" spans="3:10">
      <c r="C79" s="54" t="s">
        <v>443</v>
      </c>
      <c r="D79" s="55" t="s">
        <v>444</v>
      </c>
      <c r="E79" s="56" t="s">
        <v>445</v>
      </c>
      <c r="G79" s="74">
        <v>10.189</v>
      </c>
      <c r="H79" s="75" t="s">
        <v>446</v>
      </c>
      <c r="I79" s="76" t="s">
        <v>143</v>
      </c>
      <c r="J79" s="77" t="s">
        <v>339</v>
      </c>
    </row>
    <row r="80" spans="3:10">
      <c r="C80" s="54" t="s">
        <v>447</v>
      </c>
      <c r="D80" s="55" t="s">
        <v>448</v>
      </c>
      <c r="E80" s="56" t="s">
        <v>449</v>
      </c>
      <c r="G80" s="74">
        <v>10.19</v>
      </c>
      <c r="H80" s="75" t="s">
        <v>450</v>
      </c>
      <c r="I80" s="76" t="s">
        <v>143</v>
      </c>
      <c r="J80" s="77" t="s">
        <v>339</v>
      </c>
    </row>
    <row r="81" spans="3:10">
      <c r="C81" s="54" t="s">
        <v>451</v>
      </c>
      <c r="D81" s="55" t="s">
        <v>452</v>
      </c>
      <c r="E81" s="56" t="s">
        <v>453</v>
      </c>
      <c r="G81" s="74">
        <v>10.191000000000001</v>
      </c>
      <c r="H81" s="75" t="s">
        <v>454</v>
      </c>
      <c r="I81" s="76" t="s">
        <v>143</v>
      </c>
      <c r="J81" s="77" t="s">
        <v>339</v>
      </c>
    </row>
    <row r="82" spans="3:10">
      <c r="C82" s="54" t="s">
        <v>455</v>
      </c>
      <c r="D82" s="55" t="s">
        <v>456</v>
      </c>
      <c r="E82" s="56" t="s">
        <v>457</v>
      </c>
      <c r="G82" s="74">
        <v>10.199999999999999</v>
      </c>
      <c r="H82" s="75" t="s">
        <v>458</v>
      </c>
      <c r="I82" s="76" t="s">
        <v>143</v>
      </c>
      <c r="J82" s="77" t="s">
        <v>459</v>
      </c>
    </row>
    <row r="83" spans="3:10">
      <c r="C83" s="54" t="s">
        <v>460</v>
      </c>
      <c r="D83" s="55" t="s">
        <v>461</v>
      </c>
      <c r="E83" s="56" t="s">
        <v>462</v>
      </c>
      <c r="G83" s="74">
        <v>10.202</v>
      </c>
      <c r="H83" s="75" t="s">
        <v>463</v>
      </c>
      <c r="I83" s="76" t="s">
        <v>143</v>
      </c>
      <c r="J83" s="77" t="s">
        <v>459</v>
      </c>
    </row>
    <row r="84" spans="3:10">
      <c r="C84" s="59" t="s">
        <v>464</v>
      </c>
      <c r="D84" s="60" t="s">
        <v>465</v>
      </c>
      <c r="E84" s="61" t="s">
        <v>466</v>
      </c>
      <c r="G84" s="74">
        <v>10.202999999999999</v>
      </c>
      <c r="H84" s="75" t="s">
        <v>467</v>
      </c>
      <c r="I84" s="76" t="s">
        <v>143</v>
      </c>
      <c r="J84" s="77" t="s">
        <v>459</v>
      </c>
    </row>
    <row r="85" spans="3:10">
      <c r="G85" s="74">
        <v>10.205</v>
      </c>
      <c r="H85" s="75" t="s">
        <v>468</v>
      </c>
      <c r="I85" s="76" t="s">
        <v>143</v>
      </c>
      <c r="J85" s="77" t="s">
        <v>459</v>
      </c>
    </row>
    <row r="86" spans="3:10">
      <c r="G86" s="74">
        <v>10.206</v>
      </c>
      <c r="H86" s="75" t="s">
        <v>469</v>
      </c>
      <c r="I86" s="76" t="s">
        <v>143</v>
      </c>
      <c r="J86" s="77" t="s">
        <v>459</v>
      </c>
    </row>
    <row r="87" spans="3:10">
      <c r="G87" s="74">
        <v>10.207000000000001</v>
      </c>
      <c r="H87" s="75" t="s">
        <v>470</v>
      </c>
      <c r="I87" s="76" t="s">
        <v>143</v>
      </c>
      <c r="J87" s="77" t="s">
        <v>459</v>
      </c>
    </row>
    <row r="88" spans="3:10">
      <c r="G88" s="74">
        <v>10.210000000000001</v>
      </c>
      <c r="H88" s="75" t="s">
        <v>471</v>
      </c>
      <c r="I88" s="76" t="s">
        <v>143</v>
      </c>
      <c r="J88" s="77" t="s">
        <v>459</v>
      </c>
    </row>
    <row r="89" spans="3:10">
      <c r="G89" s="74">
        <v>10.212</v>
      </c>
      <c r="H89" s="75" t="s">
        <v>472</v>
      </c>
      <c r="I89" s="76" t="s">
        <v>143</v>
      </c>
      <c r="J89" s="77" t="s">
        <v>459</v>
      </c>
    </row>
    <row r="90" spans="3:10">
      <c r="G90" s="74">
        <v>10.215</v>
      </c>
      <c r="H90" s="75" t="s">
        <v>473</v>
      </c>
      <c r="I90" s="76" t="s">
        <v>143</v>
      </c>
      <c r="J90" s="77" t="s">
        <v>459</v>
      </c>
    </row>
    <row r="91" spans="3:10">
      <c r="G91" s="74">
        <v>10.215999999999999</v>
      </c>
      <c r="H91" s="75" t="s">
        <v>474</v>
      </c>
      <c r="I91" s="76" t="s">
        <v>143</v>
      </c>
      <c r="J91" s="77" t="s">
        <v>459</v>
      </c>
    </row>
    <row r="92" spans="3:10">
      <c r="G92" s="74">
        <v>10.217000000000001</v>
      </c>
      <c r="H92" s="75" t="s">
        <v>475</v>
      </c>
      <c r="I92" s="76" t="s">
        <v>143</v>
      </c>
      <c r="J92" s="77" t="s">
        <v>459</v>
      </c>
    </row>
    <row r="93" spans="3:10">
      <c r="G93" s="74">
        <v>10.218999999999999</v>
      </c>
      <c r="H93" s="75" t="s">
        <v>476</v>
      </c>
      <c r="I93" s="76" t="s">
        <v>143</v>
      </c>
      <c r="J93" s="77" t="s">
        <v>459</v>
      </c>
    </row>
    <row r="94" spans="3:10">
      <c r="G94" s="74">
        <v>10.220000000000001</v>
      </c>
      <c r="H94" s="75" t="s">
        <v>477</v>
      </c>
      <c r="I94" s="76" t="s">
        <v>143</v>
      </c>
      <c r="J94" s="77" t="s">
        <v>459</v>
      </c>
    </row>
    <row r="95" spans="3:10">
      <c r="G95" s="74">
        <v>10.221</v>
      </c>
      <c r="H95" s="75" t="s">
        <v>478</v>
      </c>
      <c r="I95" s="76" t="s">
        <v>143</v>
      </c>
      <c r="J95" s="77" t="s">
        <v>459</v>
      </c>
    </row>
    <row r="96" spans="3:10">
      <c r="G96" s="74">
        <v>10.222</v>
      </c>
      <c r="H96" s="75" t="s">
        <v>479</v>
      </c>
      <c r="I96" s="76" t="s">
        <v>143</v>
      </c>
      <c r="J96" s="77" t="s">
        <v>459</v>
      </c>
    </row>
    <row r="97" spans="7:10">
      <c r="G97" s="74">
        <v>10.223000000000001</v>
      </c>
      <c r="H97" s="75" t="s">
        <v>480</v>
      </c>
      <c r="I97" s="76" t="s">
        <v>143</v>
      </c>
      <c r="J97" s="77" t="s">
        <v>459</v>
      </c>
    </row>
    <row r="98" spans="7:10">
      <c r="G98" s="74">
        <v>10.225</v>
      </c>
      <c r="H98" s="75" t="s">
        <v>481</v>
      </c>
      <c r="I98" s="76" t="s">
        <v>143</v>
      </c>
      <c r="J98" s="77" t="s">
        <v>459</v>
      </c>
    </row>
    <row r="99" spans="7:10">
      <c r="G99" s="74">
        <v>10.226000000000001</v>
      </c>
      <c r="H99" s="75" t="s">
        <v>482</v>
      </c>
      <c r="I99" s="76" t="s">
        <v>143</v>
      </c>
      <c r="J99" s="77" t="s">
        <v>459</v>
      </c>
    </row>
    <row r="100" spans="7:10">
      <c r="G100" s="74">
        <v>10.227</v>
      </c>
      <c r="H100" s="75" t="s">
        <v>483</v>
      </c>
      <c r="I100" s="76" t="s">
        <v>143</v>
      </c>
      <c r="J100" s="77" t="s">
        <v>459</v>
      </c>
    </row>
    <row r="101" spans="7:10">
      <c r="G101" s="74">
        <v>10.228</v>
      </c>
      <c r="H101" s="75" t="s">
        <v>484</v>
      </c>
      <c r="I101" s="76" t="s">
        <v>143</v>
      </c>
      <c r="J101" s="77" t="s">
        <v>459</v>
      </c>
    </row>
    <row r="102" spans="7:10">
      <c r="G102" s="74">
        <v>10.228999999999999</v>
      </c>
      <c r="H102" s="75" t="s">
        <v>485</v>
      </c>
      <c r="I102" s="76" t="s">
        <v>143</v>
      </c>
      <c r="J102" s="77" t="s">
        <v>459</v>
      </c>
    </row>
    <row r="103" spans="7:10">
      <c r="G103" s="74">
        <v>10.23</v>
      </c>
      <c r="H103" s="75" t="s">
        <v>486</v>
      </c>
      <c r="I103" s="76" t="s">
        <v>143</v>
      </c>
      <c r="J103" s="77" t="s">
        <v>459</v>
      </c>
    </row>
    <row r="104" spans="7:10">
      <c r="G104" s="74">
        <v>10.231</v>
      </c>
      <c r="H104" s="75" t="s">
        <v>487</v>
      </c>
      <c r="I104" s="76" t="s">
        <v>143</v>
      </c>
      <c r="J104" s="77" t="s">
        <v>459</v>
      </c>
    </row>
    <row r="105" spans="7:10">
      <c r="G105" s="74">
        <v>10.231999999999999</v>
      </c>
      <c r="H105" s="75" t="s">
        <v>488</v>
      </c>
      <c r="I105" s="76" t="s">
        <v>143</v>
      </c>
      <c r="J105" s="77" t="s">
        <v>459</v>
      </c>
    </row>
    <row r="106" spans="7:10">
      <c r="G106" s="74">
        <v>10.233000000000001</v>
      </c>
      <c r="H106" s="75" t="s">
        <v>489</v>
      </c>
      <c r="I106" s="76" t="s">
        <v>143</v>
      </c>
      <c r="J106" s="77" t="s">
        <v>459</v>
      </c>
    </row>
    <row r="107" spans="7:10">
      <c r="G107" s="74">
        <v>10.234</v>
      </c>
      <c r="H107" s="75" t="s">
        <v>490</v>
      </c>
      <c r="I107" s="76" t="s">
        <v>143</v>
      </c>
      <c r="J107" s="77" t="s">
        <v>459</v>
      </c>
    </row>
    <row r="108" spans="7:10">
      <c r="G108" s="74">
        <v>10.236000000000001</v>
      </c>
      <c r="H108" s="75" t="s">
        <v>491</v>
      </c>
      <c r="I108" s="76" t="s">
        <v>143</v>
      </c>
      <c r="J108" s="77" t="s">
        <v>459</v>
      </c>
    </row>
    <row r="109" spans="7:10">
      <c r="G109" s="74">
        <v>10.237</v>
      </c>
      <c r="H109" s="75" t="s">
        <v>492</v>
      </c>
      <c r="I109" s="76" t="s">
        <v>143</v>
      </c>
      <c r="J109" s="77" t="s">
        <v>459</v>
      </c>
    </row>
    <row r="110" spans="7:10">
      <c r="G110" s="74">
        <v>10.238</v>
      </c>
      <c r="H110" s="75" t="s">
        <v>493</v>
      </c>
      <c r="I110" s="76" t="s">
        <v>143</v>
      </c>
      <c r="J110" s="77" t="s">
        <v>459</v>
      </c>
    </row>
    <row r="111" spans="7:10">
      <c r="G111" s="74">
        <v>10.239000000000001</v>
      </c>
      <c r="H111" s="75" t="s">
        <v>494</v>
      </c>
      <c r="I111" s="76" t="s">
        <v>143</v>
      </c>
      <c r="J111" s="77" t="s">
        <v>459</v>
      </c>
    </row>
    <row r="112" spans="7:10">
      <c r="G112" s="74">
        <v>10.241</v>
      </c>
      <c r="H112" s="75" t="s">
        <v>495</v>
      </c>
      <c r="I112" s="76" t="s">
        <v>143</v>
      </c>
      <c r="J112" s="77" t="s">
        <v>459</v>
      </c>
    </row>
    <row r="113" spans="7:10">
      <c r="G113" s="74">
        <v>10.243</v>
      </c>
      <c r="H113" s="75" t="s">
        <v>496</v>
      </c>
      <c r="I113" s="76" t="s">
        <v>143</v>
      </c>
      <c r="J113" s="77" t="s">
        <v>459</v>
      </c>
    </row>
    <row r="114" spans="7:10">
      <c r="G114" s="74">
        <v>10.244</v>
      </c>
      <c r="H114" s="75" t="s">
        <v>497</v>
      </c>
      <c r="I114" s="76" t="s">
        <v>143</v>
      </c>
      <c r="J114" s="77" t="s">
        <v>459</v>
      </c>
    </row>
    <row r="115" spans="7:10">
      <c r="G115" s="74">
        <v>10.244999999999999</v>
      </c>
      <c r="H115" s="75" t="s">
        <v>498</v>
      </c>
      <c r="I115" s="76" t="s">
        <v>143</v>
      </c>
      <c r="J115" s="77" t="s">
        <v>459</v>
      </c>
    </row>
    <row r="116" spans="7:10">
      <c r="G116" s="74">
        <v>10.246</v>
      </c>
      <c r="H116" s="75" t="s">
        <v>499</v>
      </c>
      <c r="I116" s="76" t="s">
        <v>143</v>
      </c>
      <c r="J116" s="77" t="s">
        <v>459</v>
      </c>
    </row>
    <row r="117" spans="7:10">
      <c r="G117" s="74">
        <v>10.25</v>
      </c>
      <c r="H117" s="75" t="s">
        <v>500</v>
      </c>
      <c r="I117" s="76" t="s">
        <v>143</v>
      </c>
      <c r="J117" s="77" t="s">
        <v>501</v>
      </c>
    </row>
    <row r="118" spans="7:10">
      <c r="G118" s="74">
        <v>10.253</v>
      </c>
      <c r="H118" s="75" t="s">
        <v>502</v>
      </c>
      <c r="I118" s="76" t="s">
        <v>143</v>
      </c>
      <c r="J118" s="77" t="s">
        <v>501</v>
      </c>
    </row>
    <row r="119" spans="7:10">
      <c r="G119" s="74">
        <v>10.255000000000001</v>
      </c>
      <c r="H119" s="75" t="s">
        <v>503</v>
      </c>
      <c r="I119" s="76" t="s">
        <v>143</v>
      </c>
      <c r="J119" s="77" t="s">
        <v>501</v>
      </c>
    </row>
    <row r="120" spans="7:10">
      <c r="G120" s="74">
        <v>10.29</v>
      </c>
      <c r="H120" s="75" t="s">
        <v>504</v>
      </c>
      <c r="I120" s="76" t="s">
        <v>505</v>
      </c>
      <c r="J120" s="77" t="s">
        <v>506</v>
      </c>
    </row>
    <row r="121" spans="7:10">
      <c r="G121" s="74">
        <v>10.291</v>
      </c>
      <c r="H121" s="75" t="s">
        <v>507</v>
      </c>
      <c r="I121" s="76" t="s">
        <v>505</v>
      </c>
      <c r="J121" s="77" t="s">
        <v>506</v>
      </c>
    </row>
    <row r="122" spans="7:10">
      <c r="G122" s="74">
        <v>10.292</v>
      </c>
      <c r="H122" s="75" t="s">
        <v>508</v>
      </c>
      <c r="I122" s="76" t="s">
        <v>505</v>
      </c>
      <c r="J122" s="77" t="s">
        <v>506</v>
      </c>
    </row>
    <row r="123" spans="7:10">
      <c r="G123" s="74">
        <v>10.303000000000001</v>
      </c>
      <c r="H123" s="75" t="s">
        <v>509</v>
      </c>
      <c r="I123" s="76" t="s">
        <v>143</v>
      </c>
      <c r="J123" s="77" t="s">
        <v>459</v>
      </c>
    </row>
    <row r="124" spans="7:10">
      <c r="G124" s="74">
        <v>10.304</v>
      </c>
      <c r="H124" s="75" t="s">
        <v>510</v>
      </c>
      <c r="I124" s="76" t="s">
        <v>143</v>
      </c>
      <c r="J124" s="77" t="s">
        <v>459</v>
      </c>
    </row>
    <row r="125" spans="7:10">
      <c r="G125" s="74">
        <v>10.307</v>
      </c>
      <c r="H125" s="75" t="s">
        <v>511</v>
      </c>
      <c r="I125" s="76" t="s">
        <v>143</v>
      </c>
      <c r="J125" s="77" t="s">
        <v>459</v>
      </c>
    </row>
    <row r="126" spans="7:10">
      <c r="G126" s="74">
        <v>10.308</v>
      </c>
      <c r="H126" s="75" t="s">
        <v>512</v>
      </c>
      <c r="I126" s="76" t="s">
        <v>143</v>
      </c>
      <c r="J126" s="77" t="s">
        <v>459</v>
      </c>
    </row>
    <row r="127" spans="7:10">
      <c r="G127" s="74">
        <v>10.308999999999999</v>
      </c>
      <c r="H127" s="75" t="s">
        <v>513</v>
      </c>
      <c r="I127" s="76" t="s">
        <v>143</v>
      </c>
      <c r="J127" s="77" t="s">
        <v>459</v>
      </c>
    </row>
    <row r="128" spans="7:10">
      <c r="G128" s="74">
        <v>10.31</v>
      </c>
      <c r="H128" s="75" t="s">
        <v>514</v>
      </c>
      <c r="I128" s="76" t="s">
        <v>143</v>
      </c>
      <c r="J128" s="77" t="s">
        <v>459</v>
      </c>
    </row>
    <row r="129" spans="7:10">
      <c r="G129" s="74">
        <v>10.311</v>
      </c>
      <c r="H129" s="75" t="s">
        <v>515</v>
      </c>
      <c r="I129" s="76" t="s">
        <v>143</v>
      </c>
      <c r="J129" s="77" t="s">
        <v>459</v>
      </c>
    </row>
    <row r="130" spans="7:10">
      <c r="G130" s="74">
        <v>10.311999999999999</v>
      </c>
      <c r="H130" s="75" t="s">
        <v>516</v>
      </c>
      <c r="I130" s="76" t="s">
        <v>143</v>
      </c>
      <c r="J130" s="77" t="s">
        <v>459</v>
      </c>
    </row>
    <row r="131" spans="7:10">
      <c r="G131" s="74">
        <v>10.313000000000001</v>
      </c>
      <c r="H131" s="75" t="s">
        <v>517</v>
      </c>
      <c r="I131" s="76" t="s">
        <v>143</v>
      </c>
      <c r="J131" s="77" t="s">
        <v>459</v>
      </c>
    </row>
    <row r="132" spans="7:10">
      <c r="G132" s="74">
        <v>10.318</v>
      </c>
      <c r="H132" s="75" t="s">
        <v>518</v>
      </c>
      <c r="I132" s="76" t="s">
        <v>143</v>
      </c>
      <c r="J132" s="77" t="s">
        <v>459</v>
      </c>
    </row>
    <row r="133" spans="7:10">
      <c r="G133" s="74">
        <v>10.319000000000001</v>
      </c>
      <c r="H133" s="75" t="s">
        <v>519</v>
      </c>
      <c r="I133" s="76" t="s">
        <v>143</v>
      </c>
      <c r="J133" s="77" t="s">
        <v>459</v>
      </c>
    </row>
    <row r="134" spans="7:10">
      <c r="G134" s="74">
        <v>10.32</v>
      </c>
      <c r="H134" s="75" t="s">
        <v>520</v>
      </c>
      <c r="I134" s="76" t="s">
        <v>143</v>
      </c>
      <c r="J134" s="77" t="s">
        <v>459</v>
      </c>
    </row>
    <row r="135" spans="7:10">
      <c r="G135" s="74">
        <v>10.321999999999999</v>
      </c>
      <c r="H135" s="75" t="s">
        <v>521</v>
      </c>
      <c r="I135" s="76" t="s">
        <v>143</v>
      </c>
      <c r="J135" s="77" t="s">
        <v>459</v>
      </c>
    </row>
    <row r="136" spans="7:10">
      <c r="G136" s="74">
        <v>10.326000000000001</v>
      </c>
      <c r="H136" s="75" t="s">
        <v>522</v>
      </c>
      <c r="I136" s="76" t="s">
        <v>143</v>
      </c>
      <c r="J136" s="77" t="s">
        <v>459</v>
      </c>
    </row>
    <row r="137" spans="7:10">
      <c r="G137" s="74">
        <v>10.327999999999999</v>
      </c>
      <c r="H137" s="75" t="s">
        <v>523</v>
      </c>
      <c r="I137" s="76" t="s">
        <v>143</v>
      </c>
      <c r="J137" s="77" t="s">
        <v>459</v>
      </c>
    </row>
    <row r="138" spans="7:10">
      <c r="G138" s="74">
        <v>10.329000000000001</v>
      </c>
      <c r="H138" s="75" t="s">
        <v>524</v>
      </c>
      <c r="I138" s="76" t="s">
        <v>143</v>
      </c>
      <c r="J138" s="77" t="s">
        <v>459</v>
      </c>
    </row>
    <row r="139" spans="7:10">
      <c r="G139" s="74">
        <v>10.33</v>
      </c>
      <c r="H139" s="75" t="s">
        <v>525</v>
      </c>
      <c r="I139" s="76" t="s">
        <v>143</v>
      </c>
      <c r="J139" s="77" t="s">
        <v>459</v>
      </c>
    </row>
    <row r="140" spans="7:10">
      <c r="G140" s="74">
        <v>10.331</v>
      </c>
      <c r="H140" s="75" t="s">
        <v>526</v>
      </c>
      <c r="I140" s="76" t="s">
        <v>143</v>
      </c>
      <c r="J140" s="77" t="s">
        <v>459</v>
      </c>
    </row>
    <row r="141" spans="7:10">
      <c r="G141" s="74">
        <v>10.332000000000001</v>
      </c>
      <c r="H141" s="75" t="s">
        <v>527</v>
      </c>
      <c r="I141" s="76" t="s">
        <v>143</v>
      </c>
      <c r="J141" s="77" t="s">
        <v>459</v>
      </c>
    </row>
    <row r="142" spans="7:10">
      <c r="G142" s="74">
        <v>10.333</v>
      </c>
      <c r="H142" s="75" t="s">
        <v>528</v>
      </c>
      <c r="I142" s="76" t="s">
        <v>143</v>
      </c>
      <c r="J142" s="77" t="s">
        <v>459</v>
      </c>
    </row>
    <row r="143" spans="7:10">
      <c r="G143" s="74">
        <v>10.334</v>
      </c>
      <c r="H143" s="75" t="s">
        <v>529</v>
      </c>
      <c r="I143" s="76" t="s">
        <v>143</v>
      </c>
      <c r="J143" s="77" t="s">
        <v>459</v>
      </c>
    </row>
    <row r="144" spans="7:10">
      <c r="G144" s="74">
        <v>10.336</v>
      </c>
      <c r="H144" s="75" t="s">
        <v>530</v>
      </c>
      <c r="I144" s="76" t="s">
        <v>143</v>
      </c>
      <c r="J144" s="77" t="s">
        <v>459</v>
      </c>
    </row>
    <row r="145" spans="7:10">
      <c r="G145" s="74">
        <v>10.35</v>
      </c>
      <c r="H145" s="75" t="s">
        <v>531</v>
      </c>
      <c r="I145" s="76" t="s">
        <v>143</v>
      </c>
      <c r="J145" s="77" t="s">
        <v>532</v>
      </c>
    </row>
    <row r="146" spans="7:10">
      <c r="G146" s="74">
        <v>10.351000000000001</v>
      </c>
      <c r="H146" s="75" t="s">
        <v>533</v>
      </c>
      <c r="I146" s="76" t="s">
        <v>143</v>
      </c>
      <c r="J146" s="77" t="s">
        <v>532</v>
      </c>
    </row>
    <row r="147" spans="7:10">
      <c r="G147" s="74">
        <v>10.352</v>
      </c>
      <c r="H147" s="75" t="s">
        <v>534</v>
      </c>
      <c r="I147" s="76" t="s">
        <v>143</v>
      </c>
      <c r="J147" s="77" t="s">
        <v>532</v>
      </c>
    </row>
    <row r="148" spans="7:10">
      <c r="G148" s="74">
        <v>10.377000000000001</v>
      </c>
      <c r="H148" s="75" t="s">
        <v>535</v>
      </c>
      <c r="I148" s="76" t="s">
        <v>143</v>
      </c>
      <c r="J148" s="77" t="s">
        <v>532</v>
      </c>
    </row>
    <row r="149" spans="7:10">
      <c r="G149" s="74">
        <v>10.378</v>
      </c>
      <c r="H149" s="75" t="s">
        <v>536</v>
      </c>
      <c r="I149" s="76" t="s">
        <v>143</v>
      </c>
      <c r="J149" s="77" t="s">
        <v>532</v>
      </c>
    </row>
    <row r="150" spans="7:10">
      <c r="G150" s="74">
        <v>10.379</v>
      </c>
      <c r="H150" s="75" t="s">
        <v>537</v>
      </c>
      <c r="I150" s="76" t="s">
        <v>143</v>
      </c>
      <c r="J150" s="77" t="s">
        <v>532</v>
      </c>
    </row>
    <row r="151" spans="7:10">
      <c r="G151" s="74">
        <v>10.38</v>
      </c>
      <c r="H151" s="75" t="s">
        <v>538</v>
      </c>
      <c r="I151" s="76" t="s">
        <v>143</v>
      </c>
      <c r="J151" s="77" t="s">
        <v>532</v>
      </c>
    </row>
    <row r="152" spans="7:10">
      <c r="G152" s="74">
        <v>10.381</v>
      </c>
      <c r="H152" s="75" t="s">
        <v>539</v>
      </c>
      <c r="I152" s="76" t="s">
        <v>143</v>
      </c>
      <c r="J152" s="77" t="s">
        <v>532</v>
      </c>
    </row>
    <row r="153" spans="7:10">
      <c r="G153" s="74">
        <v>10.382</v>
      </c>
      <c r="H153" s="75" t="s">
        <v>540</v>
      </c>
      <c r="I153" s="76" t="s">
        <v>143</v>
      </c>
      <c r="J153" s="77" t="s">
        <v>532</v>
      </c>
    </row>
    <row r="154" spans="7:10">
      <c r="G154" s="74">
        <v>10.382999999999999</v>
      </c>
      <c r="H154" s="75" t="s">
        <v>541</v>
      </c>
      <c r="I154" s="76" t="s">
        <v>143</v>
      </c>
      <c r="J154" s="77" t="s">
        <v>532</v>
      </c>
    </row>
    <row r="155" spans="7:10">
      <c r="G155" s="74">
        <v>10.384</v>
      </c>
      <c r="H155" s="75" t="s">
        <v>542</v>
      </c>
      <c r="I155" s="76" t="s">
        <v>143</v>
      </c>
      <c r="J155" s="77" t="s">
        <v>532</v>
      </c>
    </row>
    <row r="156" spans="7:10">
      <c r="G156" s="74">
        <v>10.404</v>
      </c>
      <c r="H156" s="75" t="s">
        <v>543</v>
      </c>
      <c r="I156" s="76" t="s">
        <v>143</v>
      </c>
      <c r="J156" s="77" t="s">
        <v>161</v>
      </c>
    </row>
    <row r="157" spans="7:10">
      <c r="G157" s="74">
        <v>10.404999999999999</v>
      </c>
      <c r="H157" s="75" t="s">
        <v>544</v>
      </c>
      <c r="I157" s="76" t="s">
        <v>143</v>
      </c>
      <c r="J157" s="77" t="s">
        <v>545</v>
      </c>
    </row>
    <row r="158" spans="7:10">
      <c r="G158" s="74">
        <v>10.406000000000001</v>
      </c>
      <c r="H158" s="75" t="s">
        <v>546</v>
      </c>
      <c r="I158" s="76" t="s">
        <v>143</v>
      </c>
      <c r="J158" s="77" t="s">
        <v>161</v>
      </c>
    </row>
    <row r="159" spans="7:10">
      <c r="G159" s="74">
        <v>10.407</v>
      </c>
      <c r="H159" s="75" t="s">
        <v>547</v>
      </c>
      <c r="I159" s="76" t="s">
        <v>143</v>
      </c>
      <c r="J159" s="77" t="s">
        <v>161</v>
      </c>
    </row>
    <row r="160" spans="7:10">
      <c r="G160" s="74">
        <v>10.41</v>
      </c>
      <c r="H160" s="75" t="s">
        <v>548</v>
      </c>
      <c r="I160" s="76" t="s">
        <v>143</v>
      </c>
      <c r="J160" s="77" t="s">
        <v>545</v>
      </c>
    </row>
    <row r="161" spans="7:10">
      <c r="G161" s="74">
        <v>10.411</v>
      </c>
      <c r="H161" s="75" t="s">
        <v>549</v>
      </c>
      <c r="I161" s="76" t="s">
        <v>143</v>
      </c>
      <c r="J161" s="77" t="s">
        <v>545</v>
      </c>
    </row>
    <row r="162" spans="7:10">
      <c r="G162" s="74">
        <v>10.414999999999999</v>
      </c>
      <c r="H162" s="75" t="s">
        <v>550</v>
      </c>
      <c r="I162" s="76" t="s">
        <v>143</v>
      </c>
      <c r="J162" s="77" t="s">
        <v>545</v>
      </c>
    </row>
    <row r="163" spans="7:10">
      <c r="G163" s="74">
        <v>10.417</v>
      </c>
      <c r="H163" s="75" t="s">
        <v>551</v>
      </c>
      <c r="I163" s="76" t="s">
        <v>143</v>
      </c>
      <c r="J163" s="77" t="s">
        <v>545</v>
      </c>
    </row>
    <row r="164" spans="7:10">
      <c r="G164" s="74">
        <v>10.42</v>
      </c>
      <c r="H164" s="75" t="s">
        <v>552</v>
      </c>
      <c r="I164" s="76" t="s">
        <v>143</v>
      </c>
      <c r="J164" s="77" t="s">
        <v>545</v>
      </c>
    </row>
    <row r="165" spans="7:10">
      <c r="G165" s="74">
        <v>10.420999999999999</v>
      </c>
      <c r="H165" s="75" t="s">
        <v>553</v>
      </c>
      <c r="I165" s="76" t="s">
        <v>143</v>
      </c>
      <c r="J165" s="77" t="s">
        <v>161</v>
      </c>
    </row>
    <row r="166" spans="7:10">
      <c r="G166" s="74">
        <v>10.427</v>
      </c>
      <c r="H166" s="75" t="s">
        <v>554</v>
      </c>
      <c r="I166" s="76" t="s">
        <v>143</v>
      </c>
      <c r="J166" s="77" t="s">
        <v>545</v>
      </c>
    </row>
    <row r="167" spans="7:10">
      <c r="G167" s="74">
        <v>10.433</v>
      </c>
      <c r="H167" s="75" t="s">
        <v>555</v>
      </c>
      <c r="I167" s="76" t="s">
        <v>143</v>
      </c>
      <c r="J167" s="77" t="s">
        <v>545</v>
      </c>
    </row>
    <row r="168" spans="7:10">
      <c r="G168" s="74">
        <v>10.435</v>
      </c>
      <c r="H168" s="75" t="s">
        <v>556</v>
      </c>
      <c r="I168" s="76" t="s">
        <v>143</v>
      </c>
      <c r="J168" s="77" t="s">
        <v>161</v>
      </c>
    </row>
    <row r="169" spans="7:10">
      <c r="G169" s="74">
        <v>10.438000000000001</v>
      </c>
      <c r="H169" s="75" t="s">
        <v>557</v>
      </c>
      <c r="I169" s="76" t="s">
        <v>143</v>
      </c>
      <c r="J169" s="77" t="s">
        <v>545</v>
      </c>
    </row>
    <row r="170" spans="7:10">
      <c r="G170" s="74">
        <v>10.443</v>
      </c>
      <c r="H170" s="75" t="s">
        <v>558</v>
      </c>
      <c r="I170" s="76" t="s">
        <v>559</v>
      </c>
      <c r="J170" s="77" t="s">
        <v>506</v>
      </c>
    </row>
    <row r="171" spans="7:10">
      <c r="G171" s="74">
        <v>10.446</v>
      </c>
      <c r="H171" s="75" t="s">
        <v>560</v>
      </c>
      <c r="I171" s="76" t="s">
        <v>143</v>
      </c>
      <c r="J171" s="77" t="s">
        <v>545</v>
      </c>
    </row>
    <row r="172" spans="7:10">
      <c r="G172" s="74">
        <v>10.446999999999999</v>
      </c>
      <c r="H172" s="75" t="s">
        <v>561</v>
      </c>
      <c r="I172" s="76" t="s">
        <v>143</v>
      </c>
      <c r="J172" s="77" t="s">
        <v>545</v>
      </c>
    </row>
    <row r="173" spans="7:10">
      <c r="G173" s="74">
        <v>10.448</v>
      </c>
      <c r="H173" s="75" t="s">
        <v>562</v>
      </c>
      <c r="I173" s="76" t="s">
        <v>143</v>
      </c>
      <c r="J173" s="77" t="s">
        <v>545</v>
      </c>
    </row>
    <row r="174" spans="7:10">
      <c r="G174" s="74">
        <v>10.449</v>
      </c>
      <c r="H174" s="75" t="s">
        <v>563</v>
      </c>
      <c r="I174" s="76" t="s">
        <v>143</v>
      </c>
      <c r="J174" s="77" t="s">
        <v>161</v>
      </c>
    </row>
    <row r="175" spans="7:10">
      <c r="G175" s="74">
        <v>10.45</v>
      </c>
      <c r="H175" s="75" t="s">
        <v>564</v>
      </c>
      <c r="I175" s="76" t="s">
        <v>143</v>
      </c>
      <c r="J175" s="77" t="s">
        <v>565</v>
      </c>
    </row>
    <row r="176" spans="7:10">
      <c r="G176" s="74">
        <v>10.451000000000001</v>
      </c>
      <c r="H176" s="75" t="s">
        <v>566</v>
      </c>
      <c r="I176" s="76" t="s">
        <v>143</v>
      </c>
      <c r="J176" s="77" t="s">
        <v>161</v>
      </c>
    </row>
    <row r="177" spans="7:10">
      <c r="G177" s="74">
        <v>10.46</v>
      </c>
      <c r="H177" s="75" t="s">
        <v>567</v>
      </c>
      <c r="I177" s="76" t="s">
        <v>143</v>
      </c>
      <c r="J177" s="77" t="s">
        <v>565</v>
      </c>
    </row>
    <row r="178" spans="7:10">
      <c r="G178" s="74">
        <v>10.461</v>
      </c>
      <c r="H178" s="75" t="s">
        <v>568</v>
      </c>
      <c r="I178" s="76" t="s">
        <v>143</v>
      </c>
      <c r="J178" s="77" t="s">
        <v>565</v>
      </c>
    </row>
    <row r="179" spans="7:10">
      <c r="G179" s="74">
        <v>10.464</v>
      </c>
      <c r="H179" s="75" t="s">
        <v>569</v>
      </c>
      <c r="I179" s="76" t="s">
        <v>559</v>
      </c>
      <c r="J179" s="77" t="s">
        <v>506</v>
      </c>
    </row>
    <row r="180" spans="7:10">
      <c r="G180" s="74">
        <v>10.475</v>
      </c>
      <c r="H180" s="75" t="s">
        <v>570</v>
      </c>
      <c r="I180" s="76" t="s">
        <v>143</v>
      </c>
      <c r="J180" s="77" t="s">
        <v>571</v>
      </c>
    </row>
    <row r="181" spans="7:10">
      <c r="G181" s="74">
        <v>10.477</v>
      </c>
      <c r="H181" s="75" t="s">
        <v>572</v>
      </c>
      <c r="I181" s="76" t="s">
        <v>143</v>
      </c>
      <c r="J181" s="77" t="s">
        <v>571</v>
      </c>
    </row>
    <row r="182" spans="7:10">
      <c r="G182" s="74">
        <v>10.478999999999999</v>
      </c>
      <c r="H182" s="75" t="s">
        <v>573</v>
      </c>
      <c r="I182" s="76" t="s">
        <v>143</v>
      </c>
      <c r="J182" s="77" t="s">
        <v>571</v>
      </c>
    </row>
    <row r="183" spans="7:10">
      <c r="G183" s="74">
        <v>10.494</v>
      </c>
      <c r="H183" s="75" t="s">
        <v>574</v>
      </c>
      <c r="I183" s="76" t="s">
        <v>143</v>
      </c>
      <c r="J183" s="77" t="s">
        <v>545</v>
      </c>
    </row>
    <row r="184" spans="7:10">
      <c r="G184" s="74">
        <v>10.494999999999999</v>
      </c>
      <c r="H184" s="75" t="s">
        <v>575</v>
      </c>
      <c r="I184" s="76" t="s">
        <v>143</v>
      </c>
      <c r="J184" s="77" t="s">
        <v>545</v>
      </c>
    </row>
    <row r="185" spans="7:10">
      <c r="G185" s="74">
        <v>10.5</v>
      </c>
      <c r="H185" s="75" t="s">
        <v>576</v>
      </c>
      <c r="I185" s="76" t="s">
        <v>143</v>
      </c>
      <c r="J185" s="77" t="s">
        <v>459</v>
      </c>
    </row>
    <row r="186" spans="7:10">
      <c r="G186" s="74">
        <v>10.510999999999999</v>
      </c>
      <c r="H186" s="75" t="s">
        <v>577</v>
      </c>
      <c r="I186" s="76" t="s">
        <v>143</v>
      </c>
      <c r="J186" s="77" t="s">
        <v>459</v>
      </c>
    </row>
    <row r="187" spans="7:10">
      <c r="G187" s="74">
        <v>10.512</v>
      </c>
      <c r="H187" s="75" t="s">
        <v>578</v>
      </c>
      <c r="I187" s="76" t="s">
        <v>143</v>
      </c>
      <c r="J187" s="77" t="s">
        <v>459</v>
      </c>
    </row>
    <row r="188" spans="7:10">
      <c r="G188" s="74">
        <v>10.513</v>
      </c>
      <c r="H188" s="75" t="s">
        <v>579</v>
      </c>
      <c r="I188" s="76" t="s">
        <v>143</v>
      </c>
      <c r="J188" s="77" t="s">
        <v>459</v>
      </c>
    </row>
    <row r="189" spans="7:10">
      <c r="G189" s="74">
        <v>10.513999999999999</v>
      </c>
      <c r="H189" s="75" t="s">
        <v>580</v>
      </c>
      <c r="I189" s="76" t="s">
        <v>143</v>
      </c>
      <c r="J189" s="77" t="s">
        <v>459</v>
      </c>
    </row>
    <row r="190" spans="7:10">
      <c r="G190" s="74">
        <v>10.515000000000001</v>
      </c>
      <c r="H190" s="75" t="s">
        <v>581</v>
      </c>
      <c r="I190" s="76" t="s">
        <v>143</v>
      </c>
      <c r="J190" s="77" t="s">
        <v>459</v>
      </c>
    </row>
    <row r="191" spans="7:10">
      <c r="G191" s="74">
        <v>10.516</v>
      </c>
      <c r="H191" s="75" t="s">
        <v>582</v>
      </c>
      <c r="I191" s="76" t="s">
        <v>143</v>
      </c>
      <c r="J191" s="77" t="s">
        <v>459</v>
      </c>
    </row>
    <row r="192" spans="7:10">
      <c r="G192" s="74">
        <v>10.516999999999999</v>
      </c>
      <c r="H192" s="75" t="s">
        <v>583</v>
      </c>
      <c r="I192" s="76" t="s">
        <v>143</v>
      </c>
      <c r="J192" s="77" t="s">
        <v>459</v>
      </c>
    </row>
    <row r="193" spans="7:10">
      <c r="G193" s="74">
        <v>10.518000000000001</v>
      </c>
      <c r="H193" s="75" t="s">
        <v>584</v>
      </c>
      <c r="I193" s="76" t="s">
        <v>143</v>
      </c>
      <c r="J193" s="77" t="s">
        <v>459</v>
      </c>
    </row>
    <row r="194" spans="7:10">
      <c r="G194" s="74">
        <v>10.519</v>
      </c>
      <c r="H194" s="75" t="s">
        <v>585</v>
      </c>
      <c r="I194" s="76" t="s">
        <v>143</v>
      </c>
      <c r="J194" s="77" t="s">
        <v>459</v>
      </c>
    </row>
    <row r="195" spans="7:10">
      <c r="G195" s="74">
        <v>10.52</v>
      </c>
      <c r="H195" s="75" t="s">
        <v>586</v>
      </c>
      <c r="I195" s="76" t="s">
        <v>143</v>
      </c>
      <c r="J195" s="77" t="s">
        <v>459</v>
      </c>
    </row>
    <row r="196" spans="7:10">
      <c r="G196" s="74">
        <v>10.521000000000001</v>
      </c>
      <c r="H196" s="75" t="s">
        <v>587</v>
      </c>
      <c r="I196" s="76" t="s">
        <v>143</v>
      </c>
      <c r="J196" s="77" t="s">
        <v>459</v>
      </c>
    </row>
    <row r="197" spans="7:10">
      <c r="G197" s="74">
        <v>10.522</v>
      </c>
      <c r="H197" s="75" t="s">
        <v>588</v>
      </c>
      <c r="I197" s="76" t="s">
        <v>143</v>
      </c>
      <c r="J197" s="77" t="s">
        <v>459</v>
      </c>
    </row>
    <row r="198" spans="7:10">
      <c r="G198" s="74">
        <v>10.523</v>
      </c>
      <c r="H198" s="75" t="s">
        <v>589</v>
      </c>
      <c r="I198" s="76" t="s">
        <v>143</v>
      </c>
      <c r="J198" s="77" t="s">
        <v>459</v>
      </c>
    </row>
    <row r="199" spans="7:10">
      <c r="G199" s="74">
        <v>10.523999999999999</v>
      </c>
      <c r="H199" s="75" t="s">
        <v>590</v>
      </c>
      <c r="I199" s="76" t="s">
        <v>143</v>
      </c>
      <c r="J199" s="77" t="s">
        <v>459</v>
      </c>
    </row>
    <row r="200" spans="7:10">
      <c r="G200" s="74">
        <v>10.525</v>
      </c>
      <c r="H200" s="75" t="s">
        <v>591</v>
      </c>
      <c r="I200" s="76" t="s">
        <v>143</v>
      </c>
      <c r="J200" s="77" t="s">
        <v>459</v>
      </c>
    </row>
    <row r="201" spans="7:10">
      <c r="G201" s="74">
        <v>10.526999999999999</v>
      </c>
      <c r="H201" s="75" t="s">
        <v>592</v>
      </c>
      <c r="I201" s="76" t="s">
        <v>143</v>
      </c>
      <c r="J201" s="77" t="s">
        <v>459</v>
      </c>
    </row>
    <row r="202" spans="7:10">
      <c r="G202" s="74">
        <v>10.528</v>
      </c>
      <c r="H202" s="75" t="s">
        <v>593</v>
      </c>
      <c r="I202" s="76" t="s">
        <v>143</v>
      </c>
      <c r="J202" s="77" t="s">
        <v>594</v>
      </c>
    </row>
    <row r="203" spans="7:10">
      <c r="G203" s="74">
        <v>10.529</v>
      </c>
      <c r="H203" s="75" t="s">
        <v>595</v>
      </c>
      <c r="I203" s="76" t="s">
        <v>143</v>
      </c>
      <c r="J203" s="77" t="s">
        <v>594</v>
      </c>
    </row>
    <row r="204" spans="7:10">
      <c r="G204" s="74">
        <v>10.531000000000001</v>
      </c>
      <c r="H204" s="75" t="s">
        <v>596</v>
      </c>
      <c r="I204" s="76" t="s">
        <v>143</v>
      </c>
      <c r="J204" s="77" t="s">
        <v>594</v>
      </c>
    </row>
    <row r="205" spans="7:10">
      <c r="G205" s="74">
        <v>10.532</v>
      </c>
      <c r="H205" s="75" t="s">
        <v>597</v>
      </c>
      <c r="I205" s="76" t="s">
        <v>143</v>
      </c>
      <c r="J205" s="77" t="s">
        <v>594</v>
      </c>
    </row>
    <row r="206" spans="7:10">
      <c r="G206" s="74">
        <v>10.532999999999999</v>
      </c>
      <c r="H206" s="75" t="s">
        <v>598</v>
      </c>
      <c r="I206" s="76" t="s">
        <v>143</v>
      </c>
      <c r="J206" s="77" t="s">
        <v>594</v>
      </c>
    </row>
    <row r="207" spans="7:10">
      <c r="G207" s="74">
        <v>10.535</v>
      </c>
      <c r="H207" s="75" t="s">
        <v>599</v>
      </c>
      <c r="I207" s="76" t="s">
        <v>143</v>
      </c>
      <c r="J207" s="77" t="s">
        <v>594</v>
      </c>
    </row>
    <row r="208" spans="7:10">
      <c r="G208" s="74">
        <v>10.536</v>
      </c>
      <c r="H208" s="75" t="s">
        <v>600</v>
      </c>
      <c r="I208" s="76" t="s">
        <v>143</v>
      </c>
      <c r="J208" s="77" t="s">
        <v>594</v>
      </c>
    </row>
    <row r="209" spans="7:10">
      <c r="G209" s="74">
        <v>10.537000000000001</v>
      </c>
      <c r="H209" s="75" t="s">
        <v>601</v>
      </c>
      <c r="I209" s="76" t="s">
        <v>143</v>
      </c>
      <c r="J209" s="77" t="s">
        <v>594</v>
      </c>
    </row>
    <row r="210" spans="7:10">
      <c r="G210" s="74">
        <v>10.539</v>
      </c>
      <c r="H210" s="75" t="s">
        <v>602</v>
      </c>
      <c r="I210" s="76" t="s">
        <v>143</v>
      </c>
      <c r="J210" s="77" t="s">
        <v>594</v>
      </c>
    </row>
    <row r="211" spans="7:10">
      <c r="G211" s="74">
        <v>10.54</v>
      </c>
      <c r="H211" s="75" t="s">
        <v>603</v>
      </c>
      <c r="I211" s="76" t="s">
        <v>143</v>
      </c>
      <c r="J211" s="77" t="s">
        <v>594</v>
      </c>
    </row>
    <row r="212" spans="7:10">
      <c r="G212" s="74">
        <v>10.541</v>
      </c>
      <c r="H212" s="75" t="s">
        <v>604</v>
      </c>
      <c r="I212" s="76" t="s">
        <v>143</v>
      </c>
      <c r="J212" s="77" t="s">
        <v>594</v>
      </c>
    </row>
    <row r="213" spans="7:10">
      <c r="G213" s="74">
        <v>10.542</v>
      </c>
      <c r="H213" s="75" t="s">
        <v>605</v>
      </c>
      <c r="I213" s="76" t="s">
        <v>143</v>
      </c>
      <c r="J213" s="77" t="s">
        <v>594</v>
      </c>
    </row>
    <row r="214" spans="7:10">
      <c r="G214" s="74">
        <v>10.545</v>
      </c>
      <c r="H214" s="75" t="s">
        <v>606</v>
      </c>
      <c r="I214" s="76" t="s">
        <v>143</v>
      </c>
      <c r="J214" s="77" t="s">
        <v>594</v>
      </c>
    </row>
    <row r="215" spans="7:10">
      <c r="G215" s="74">
        <v>10.551</v>
      </c>
      <c r="H215" s="75" t="s">
        <v>607</v>
      </c>
      <c r="I215" s="76" t="s">
        <v>143</v>
      </c>
      <c r="J215" s="77" t="s">
        <v>594</v>
      </c>
    </row>
    <row r="216" spans="7:10">
      <c r="G216" s="74">
        <v>10.553000000000001</v>
      </c>
      <c r="H216" s="75" t="s">
        <v>608</v>
      </c>
      <c r="I216" s="76" t="s">
        <v>143</v>
      </c>
      <c r="J216" s="77" t="s">
        <v>594</v>
      </c>
    </row>
    <row r="217" spans="7:10">
      <c r="G217" s="74">
        <v>10.555</v>
      </c>
      <c r="H217" s="75" t="s">
        <v>609</v>
      </c>
      <c r="I217" s="76" t="s">
        <v>143</v>
      </c>
      <c r="J217" s="77" t="s">
        <v>594</v>
      </c>
    </row>
    <row r="218" spans="7:10">
      <c r="G218" s="74">
        <v>10.555999999999999</v>
      </c>
      <c r="H218" s="75" t="s">
        <v>610</v>
      </c>
      <c r="I218" s="76" t="s">
        <v>143</v>
      </c>
      <c r="J218" s="77" t="s">
        <v>594</v>
      </c>
    </row>
    <row r="219" spans="7:10">
      <c r="G219" s="74">
        <v>10.557</v>
      </c>
      <c r="H219" s="75" t="s">
        <v>611</v>
      </c>
      <c r="I219" s="76" t="s">
        <v>143</v>
      </c>
      <c r="J219" s="77" t="s">
        <v>594</v>
      </c>
    </row>
    <row r="220" spans="7:10">
      <c r="G220" s="74">
        <v>10.558</v>
      </c>
      <c r="H220" s="75" t="s">
        <v>612</v>
      </c>
      <c r="I220" s="76" t="s">
        <v>143</v>
      </c>
      <c r="J220" s="77" t="s">
        <v>594</v>
      </c>
    </row>
    <row r="221" spans="7:10">
      <c r="G221" s="74">
        <v>10.558999999999999</v>
      </c>
      <c r="H221" s="75" t="s">
        <v>613</v>
      </c>
      <c r="I221" s="76" t="s">
        <v>143</v>
      </c>
      <c r="J221" s="77" t="s">
        <v>594</v>
      </c>
    </row>
    <row r="222" spans="7:10">
      <c r="G222" s="74">
        <v>10.56</v>
      </c>
      <c r="H222" s="75" t="s">
        <v>614</v>
      </c>
      <c r="I222" s="76" t="s">
        <v>143</v>
      </c>
      <c r="J222" s="77" t="s">
        <v>594</v>
      </c>
    </row>
    <row r="223" spans="7:10">
      <c r="G223" s="74">
        <v>10.561</v>
      </c>
      <c r="H223" s="75" t="s">
        <v>615</v>
      </c>
      <c r="I223" s="76" t="s">
        <v>143</v>
      </c>
      <c r="J223" s="77" t="s">
        <v>594</v>
      </c>
    </row>
    <row r="224" spans="7:10">
      <c r="G224" s="74">
        <v>10.565</v>
      </c>
      <c r="H224" s="75" t="s">
        <v>616</v>
      </c>
      <c r="I224" s="76" t="s">
        <v>143</v>
      </c>
      <c r="J224" s="77" t="s">
        <v>594</v>
      </c>
    </row>
    <row r="225" spans="7:10">
      <c r="G225" s="74">
        <v>10.566000000000001</v>
      </c>
      <c r="H225" s="75" t="s">
        <v>617</v>
      </c>
      <c r="I225" s="76" t="s">
        <v>143</v>
      </c>
      <c r="J225" s="77" t="s">
        <v>594</v>
      </c>
    </row>
    <row r="226" spans="7:10">
      <c r="G226" s="74">
        <v>10.567</v>
      </c>
      <c r="H226" s="75" t="s">
        <v>618</v>
      </c>
      <c r="I226" s="76" t="s">
        <v>143</v>
      </c>
      <c r="J226" s="77" t="s">
        <v>594</v>
      </c>
    </row>
    <row r="227" spans="7:10">
      <c r="G227" s="74">
        <v>10.568</v>
      </c>
      <c r="H227" s="75" t="s">
        <v>619</v>
      </c>
      <c r="I227" s="76" t="s">
        <v>143</v>
      </c>
      <c r="J227" s="77" t="s">
        <v>594</v>
      </c>
    </row>
    <row r="228" spans="7:10">
      <c r="G228" s="74">
        <v>10.569000000000001</v>
      </c>
      <c r="H228" s="75" t="s">
        <v>620</v>
      </c>
      <c r="I228" s="76" t="s">
        <v>143</v>
      </c>
      <c r="J228" s="77" t="s">
        <v>594</v>
      </c>
    </row>
    <row r="229" spans="7:10">
      <c r="G229" s="74">
        <v>10.571999999999999</v>
      </c>
      <c r="H229" s="75" t="s">
        <v>621</v>
      </c>
      <c r="I229" s="76" t="s">
        <v>143</v>
      </c>
      <c r="J229" s="77" t="s">
        <v>594</v>
      </c>
    </row>
    <row r="230" spans="7:10">
      <c r="G230" s="74">
        <v>10.574</v>
      </c>
      <c r="H230" s="75" t="s">
        <v>622</v>
      </c>
      <c r="I230" s="76" t="s">
        <v>143</v>
      </c>
      <c r="J230" s="77" t="s">
        <v>594</v>
      </c>
    </row>
    <row r="231" spans="7:10">
      <c r="G231" s="74">
        <v>10.574999999999999</v>
      </c>
      <c r="H231" s="75" t="s">
        <v>623</v>
      </c>
      <c r="I231" s="76" t="s">
        <v>143</v>
      </c>
      <c r="J231" s="77" t="s">
        <v>594</v>
      </c>
    </row>
    <row r="232" spans="7:10">
      <c r="G232" s="74">
        <v>10.576000000000001</v>
      </c>
      <c r="H232" s="75" t="s">
        <v>624</v>
      </c>
      <c r="I232" s="76" t="s">
        <v>143</v>
      </c>
      <c r="J232" s="77" t="s">
        <v>594</v>
      </c>
    </row>
    <row r="233" spans="7:10">
      <c r="G233" s="74">
        <v>10.577</v>
      </c>
      <c r="H233" s="75" t="s">
        <v>625</v>
      </c>
      <c r="I233" s="76" t="s">
        <v>143</v>
      </c>
      <c r="J233" s="77" t="s">
        <v>594</v>
      </c>
    </row>
    <row r="234" spans="7:10">
      <c r="G234" s="74">
        <v>10.577999999999999</v>
      </c>
      <c r="H234" s="75" t="s">
        <v>626</v>
      </c>
      <c r="I234" s="76" t="s">
        <v>143</v>
      </c>
      <c r="J234" s="77" t="s">
        <v>594</v>
      </c>
    </row>
    <row r="235" spans="7:10">
      <c r="G235" s="74">
        <v>10.579000000000001</v>
      </c>
      <c r="H235" s="75" t="s">
        <v>627</v>
      </c>
      <c r="I235" s="76" t="s">
        <v>143</v>
      </c>
      <c r="J235" s="77" t="s">
        <v>594</v>
      </c>
    </row>
    <row r="236" spans="7:10">
      <c r="G236" s="74">
        <v>10.58</v>
      </c>
      <c r="H236" s="75" t="s">
        <v>628</v>
      </c>
      <c r="I236" s="76" t="s">
        <v>143</v>
      </c>
      <c r="J236" s="77" t="s">
        <v>594</v>
      </c>
    </row>
    <row r="237" spans="7:10">
      <c r="G237" s="74">
        <v>10.582000000000001</v>
      </c>
      <c r="H237" s="75" t="s">
        <v>629</v>
      </c>
      <c r="I237" s="76" t="s">
        <v>143</v>
      </c>
      <c r="J237" s="77" t="s">
        <v>594</v>
      </c>
    </row>
    <row r="238" spans="7:10">
      <c r="G238" s="74">
        <v>10.585000000000001</v>
      </c>
      <c r="H238" s="75" t="s">
        <v>630</v>
      </c>
      <c r="I238" s="76" t="s">
        <v>143</v>
      </c>
      <c r="J238" s="77" t="s">
        <v>594</v>
      </c>
    </row>
    <row r="239" spans="7:10">
      <c r="G239" s="74">
        <v>10.587</v>
      </c>
      <c r="H239" s="75" t="s">
        <v>631</v>
      </c>
      <c r="I239" s="76" t="s">
        <v>143</v>
      </c>
      <c r="J239" s="77" t="s">
        <v>594</v>
      </c>
    </row>
    <row r="240" spans="7:10">
      <c r="G240" s="74">
        <v>10.593</v>
      </c>
      <c r="H240" s="75" t="s">
        <v>632</v>
      </c>
      <c r="I240" s="76" t="s">
        <v>143</v>
      </c>
      <c r="J240" s="77" t="s">
        <v>594</v>
      </c>
    </row>
    <row r="241" spans="7:10">
      <c r="G241" s="74">
        <v>10.593999999999999</v>
      </c>
      <c r="H241" s="75" t="s">
        <v>633</v>
      </c>
      <c r="I241" s="76" t="s">
        <v>143</v>
      </c>
      <c r="J241" s="77" t="s">
        <v>594</v>
      </c>
    </row>
    <row r="242" spans="7:10">
      <c r="G242" s="74">
        <v>10.596</v>
      </c>
      <c r="H242" s="75" t="s">
        <v>634</v>
      </c>
      <c r="I242" s="76" t="s">
        <v>143</v>
      </c>
      <c r="J242" s="77" t="s">
        <v>594</v>
      </c>
    </row>
    <row r="243" spans="7:10">
      <c r="G243" s="74">
        <v>10.6</v>
      </c>
      <c r="H243" s="75" t="s">
        <v>635</v>
      </c>
      <c r="I243" s="76" t="s">
        <v>143</v>
      </c>
      <c r="J243" s="77" t="s">
        <v>636</v>
      </c>
    </row>
    <row r="244" spans="7:10">
      <c r="G244" s="74">
        <v>10.601000000000001</v>
      </c>
      <c r="H244" s="75" t="s">
        <v>637</v>
      </c>
      <c r="I244" s="76" t="s">
        <v>143</v>
      </c>
      <c r="J244" s="77" t="s">
        <v>636</v>
      </c>
    </row>
    <row r="245" spans="7:10">
      <c r="G245" s="74">
        <v>10.603</v>
      </c>
      <c r="H245" s="75" t="s">
        <v>638</v>
      </c>
      <c r="I245" s="76" t="s">
        <v>143</v>
      </c>
      <c r="J245" s="77" t="s">
        <v>636</v>
      </c>
    </row>
    <row r="246" spans="7:10">
      <c r="G246" s="74">
        <v>10.603999999999999</v>
      </c>
      <c r="H246" s="75" t="s">
        <v>639</v>
      </c>
      <c r="I246" s="76" t="s">
        <v>143</v>
      </c>
      <c r="J246" s="77" t="s">
        <v>636</v>
      </c>
    </row>
    <row r="247" spans="7:10">
      <c r="G247" s="74">
        <v>10.605</v>
      </c>
      <c r="H247" s="75" t="s">
        <v>640</v>
      </c>
      <c r="I247" s="76" t="s">
        <v>143</v>
      </c>
      <c r="J247" s="77" t="s">
        <v>636</v>
      </c>
    </row>
    <row r="248" spans="7:10">
      <c r="G248" s="74">
        <v>10.606</v>
      </c>
      <c r="H248" s="75" t="s">
        <v>641</v>
      </c>
      <c r="I248" s="76" t="s">
        <v>143</v>
      </c>
      <c r="J248" s="77" t="s">
        <v>636</v>
      </c>
    </row>
    <row r="249" spans="7:10">
      <c r="G249" s="74">
        <v>10.608000000000001</v>
      </c>
      <c r="H249" s="75" t="s">
        <v>642</v>
      </c>
      <c r="I249" s="76" t="s">
        <v>143</v>
      </c>
      <c r="J249" s="77" t="s">
        <v>636</v>
      </c>
    </row>
    <row r="250" spans="7:10">
      <c r="G250" s="74">
        <v>10.61</v>
      </c>
      <c r="H250" s="75" t="s">
        <v>643</v>
      </c>
      <c r="I250" s="76" t="s">
        <v>143</v>
      </c>
      <c r="J250" s="77" t="s">
        <v>636</v>
      </c>
    </row>
    <row r="251" spans="7:10">
      <c r="G251" s="74">
        <v>10.612</v>
      </c>
      <c r="H251" s="75" t="s">
        <v>644</v>
      </c>
      <c r="I251" s="76" t="s">
        <v>143</v>
      </c>
      <c r="J251" s="77" t="s">
        <v>636</v>
      </c>
    </row>
    <row r="252" spans="7:10">
      <c r="G252" s="74">
        <v>10.613</v>
      </c>
      <c r="H252" s="75" t="s">
        <v>645</v>
      </c>
      <c r="I252" s="76" t="s">
        <v>143</v>
      </c>
      <c r="J252" s="77" t="s">
        <v>636</v>
      </c>
    </row>
    <row r="253" spans="7:10">
      <c r="G253" s="74">
        <v>10.614000000000001</v>
      </c>
      <c r="H253" s="75" t="s">
        <v>646</v>
      </c>
      <c r="I253" s="76" t="s">
        <v>143</v>
      </c>
      <c r="J253" s="77" t="s">
        <v>636</v>
      </c>
    </row>
    <row r="254" spans="7:10">
      <c r="G254" s="74">
        <v>10.615</v>
      </c>
      <c r="H254" s="75" t="s">
        <v>647</v>
      </c>
      <c r="I254" s="76" t="s">
        <v>143</v>
      </c>
      <c r="J254" s="77" t="s">
        <v>636</v>
      </c>
    </row>
    <row r="255" spans="7:10">
      <c r="G255" s="74">
        <v>10.616</v>
      </c>
      <c r="H255" s="75" t="s">
        <v>648</v>
      </c>
      <c r="I255" s="76" t="s">
        <v>143</v>
      </c>
      <c r="J255" s="77" t="s">
        <v>636</v>
      </c>
    </row>
    <row r="256" spans="7:10">
      <c r="G256" s="74">
        <v>10.617000000000001</v>
      </c>
      <c r="H256" s="75" t="s">
        <v>649</v>
      </c>
      <c r="I256" s="76" t="s">
        <v>143</v>
      </c>
      <c r="J256" s="77" t="s">
        <v>636</v>
      </c>
    </row>
    <row r="257" spans="7:10">
      <c r="G257" s="74">
        <v>10.618</v>
      </c>
      <c r="H257" s="75" t="s">
        <v>650</v>
      </c>
      <c r="I257" s="76" t="s">
        <v>143</v>
      </c>
      <c r="J257" s="77" t="s">
        <v>636</v>
      </c>
    </row>
    <row r="258" spans="7:10">
      <c r="G258" s="74">
        <v>10.619</v>
      </c>
      <c r="H258" s="75" t="s">
        <v>651</v>
      </c>
      <c r="I258" s="76" t="s">
        <v>143</v>
      </c>
      <c r="J258" s="77" t="s">
        <v>636</v>
      </c>
    </row>
    <row r="259" spans="7:10">
      <c r="G259" s="74">
        <v>10.62</v>
      </c>
      <c r="H259" s="75" t="s">
        <v>652</v>
      </c>
      <c r="I259" s="76" t="s">
        <v>143</v>
      </c>
      <c r="J259" s="77" t="s">
        <v>636</v>
      </c>
    </row>
    <row r="260" spans="7:10">
      <c r="G260" s="74">
        <v>10.645</v>
      </c>
      <c r="H260" s="75" t="s">
        <v>653</v>
      </c>
      <c r="I260" s="76" t="s">
        <v>143</v>
      </c>
      <c r="J260" s="77" t="s">
        <v>594</v>
      </c>
    </row>
    <row r="261" spans="7:10">
      <c r="G261" s="74">
        <v>10.648999999999999</v>
      </c>
      <c r="H261" s="75" t="s">
        <v>654</v>
      </c>
      <c r="I261" s="76" t="s">
        <v>143</v>
      </c>
      <c r="J261" s="77" t="s">
        <v>594</v>
      </c>
    </row>
    <row r="262" spans="7:10">
      <c r="G262" s="74">
        <v>10.651999999999999</v>
      </c>
      <c r="H262" s="75" t="s">
        <v>655</v>
      </c>
      <c r="I262" s="76" t="s">
        <v>143</v>
      </c>
      <c r="J262" s="77" t="s">
        <v>656</v>
      </c>
    </row>
    <row r="263" spans="7:10">
      <c r="G263" s="74">
        <v>10.664</v>
      </c>
      <c r="H263" s="75" t="s">
        <v>657</v>
      </c>
      <c r="I263" s="76" t="s">
        <v>143</v>
      </c>
      <c r="J263" s="77" t="s">
        <v>656</v>
      </c>
    </row>
    <row r="264" spans="7:10">
      <c r="G264" s="74">
        <v>10.664999999999999</v>
      </c>
      <c r="H264" s="75" t="s">
        <v>658</v>
      </c>
      <c r="I264" s="76" t="s">
        <v>143</v>
      </c>
      <c r="J264" s="77" t="s">
        <v>656</v>
      </c>
    </row>
    <row r="265" spans="7:10">
      <c r="G265" s="74">
        <v>10.666</v>
      </c>
      <c r="H265" s="75" t="s">
        <v>659</v>
      </c>
      <c r="I265" s="76" t="s">
        <v>143</v>
      </c>
      <c r="J265" s="77" t="s">
        <v>656</v>
      </c>
    </row>
    <row r="266" spans="7:10">
      <c r="G266" s="74">
        <v>10.673999999999999</v>
      </c>
      <c r="H266" s="75" t="s">
        <v>660</v>
      </c>
      <c r="I266" s="76" t="s">
        <v>143</v>
      </c>
      <c r="J266" s="77" t="s">
        <v>656</v>
      </c>
    </row>
    <row r="267" spans="7:10">
      <c r="G267" s="74">
        <v>10.675000000000001</v>
      </c>
      <c r="H267" s="75" t="s">
        <v>661</v>
      </c>
      <c r="I267" s="76" t="s">
        <v>143</v>
      </c>
      <c r="J267" s="77" t="s">
        <v>656</v>
      </c>
    </row>
    <row r="268" spans="7:10">
      <c r="G268" s="74">
        <v>10.676</v>
      </c>
      <c r="H268" s="75" t="s">
        <v>662</v>
      </c>
      <c r="I268" s="76" t="s">
        <v>143</v>
      </c>
      <c r="J268" s="77" t="s">
        <v>656</v>
      </c>
    </row>
    <row r="269" spans="7:10">
      <c r="G269" s="74">
        <v>10.678000000000001</v>
      </c>
      <c r="H269" s="75" t="s">
        <v>663</v>
      </c>
      <c r="I269" s="76" t="s">
        <v>143</v>
      </c>
      <c r="J269" s="77" t="s">
        <v>656</v>
      </c>
    </row>
    <row r="270" spans="7:10">
      <c r="G270" s="74">
        <v>10.679</v>
      </c>
      <c r="H270" s="75" t="s">
        <v>664</v>
      </c>
      <c r="I270" s="76" t="s">
        <v>143</v>
      </c>
      <c r="J270" s="77" t="s">
        <v>656</v>
      </c>
    </row>
    <row r="271" spans="7:10">
      <c r="G271" s="74">
        <v>10.68</v>
      </c>
      <c r="H271" s="75" t="s">
        <v>665</v>
      </c>
      <c r="I271" s="76" t="s">
        <v>143</v>
      </c>
      <c r="J271" s="77" t="s">
        <v>656</v>
      </c>
    </row>
    <row r="272" spans="7:10">
      <c r="G272" s="74">
        <v>10.680999999999999</v>
      </c>
      <c r="H272" s="75" t="s">
        <v>666</v>
      </c>
      <c r="I272" s="76" t="s">
        <v>143</v>
      </c>
      <c r="J272" s="77" t="s">
        <v>656</v>
      </c>
    </row>
    <row r="273" spans="7:10">
      <c r="G273" s="74">
        <v>10.682</v>
      </c>
      <c r="H273" s="75" t="s">
        <v>667</v>
      </c>
      <c r="I273" s="76" t="s">
        <v>143</v>
      </c>
      <c r="J273" s="77" t="s">
        <v>656</v>
      </c>
    </row>
    <row r="274" spans="7:10">
      <c r="G274" s="74">
        <v>10.683</v>
      </c>
      <c r="H274" s="75" t="s">
        <v>668</v>
      </c>
      <c r="I274" s="76" t="s">
        <v>143</v>
      </c>
      <c r="J274" s="77" t="s">
        <v>656</v>
      </c>
    </row>
    <row r="275" spans="7:10">
      <c r="G275" s="74">
        <v>10.683999999999999</v>
      </c>
      <c r="H275" s="75" t="s">
        <v>669</v>
      </c>
      <c r="I275" s="76" t="s">
        <v>143</v>
      </c>
      <c r="J275" s="77" t="s">
        <v>656</v>
      </c>
    </row>
    <row r="276" spans="7:10">
      <c r="G276" s="74">
        <v>10.689</v>
      </c>
      <c r="H276" s="75" t="s">
        <v>670</v>
      </c>
      <c r="I276" s="76" t="s">
        <v>143</v>
      </c>
      <c r="J276" s="77" t="s">
        <v>656</v>
      </c>
    </row>
    <row r="277" spans="7:10">
      <c r="G277" s="74">
        <v>10.69</v>
      </c>
      <c r="H277" s="75" t="s">
        <v>671</v>
      </c>
      <c r="I277" s="76" t="s">
        <v>143</v>
      </c>
      <c r="J277" s="77" t="s">
        <v>656</v>
      </c>
    </row>
    <row r="278" spans="7:10">
      <c r="G278" s="74">
        <v>10.691000000000001</v>
      </c>
      <c r="H278" s="75" t="s">
        <v>672</v>
      </c>
      <c r="I278" s="76" t="s">
        <v>143</v>
      </c>
      <c r="J278" s="77" t="s">
        <v>656</v>
      </c>
    </row>
    <row r="279" spans="7:10">
      <c r="G279" s="74">
        <v>10.693</v>
      </c>
      <c r="H279" s="75" t="s">
        <v>673</v>
      </c>
      <c r="I279" s="76" t="s">
        <v>143</v>
      </c>
      <c r="J279" s="77" t="s">
        <v>656</v>
      </c>
    </row>
    <row r="280" spans="7:10">
      <c r="G280" s="74">
        <v>10.694000000000001</v>
      </c>
      <c r="H280" s="75" t="s">
        <v>674</v>
      </c>
      <c r="I280" s="76" t="s">
        <v>143</v>
      </c>
      <c r="J280" s="77" t="s">
        <v>656</v>
      </c>
    </row>
    <row r="281" spans="7:10">
      <c r="G281" s="74">
        <v>10.696999999999999</v>
      </c>
      <c r="H281" s="75" t="s">
        <v>675</v>
      </c>
      <c r="I281" s="76" t="s">
        <v>143</v>
      </c>
      <c r="J281" s="77" t="s">
        <v>656</v>
      </c>
    </row>
    <row r="282" spans="7:10">
      <c r="G282" s="74">
        <v>10.698</v>
      </c>
      <c r="H282" s="75" t="s">
        <v>676</v>
      </c>
      <c r="I282" s="76" t="s">
        <v>143</v>
      </c>
      <c r="J282" s="77" t="s">
        <v>656</v>
      </c>
    </row>
    <row r="283" spans="7:10">
      <c r="G283" s="74">
        <v>10.699</v>
      </c>
      <c r="H283" s="75" t="s">
        <v>677</v>
      </c>
      <c r="I283" s="76" t="s">
        <v>143</v>
      </c>
      <c r="J283" s="77" t="s">
        <v>656</v>
      </c>
    </row>
    <row r="284" spans="7:10">
      <c r="G284" s="74">
        <v>10.7</v>
      </c>
      <c r="H284" s="75" t="s">
        <v>678</v>
      </c>
      <c r="I284" s="76" t="s">
        <v>143</v>
      </c>
      <c r="J284" s="77" t="s">
        <v>144</v>
      </c>
    </row>
    <row r="285" spans="7:10">
      <c r="G285" s="74">
        <v>10.701000000000001</v>
      </c>
      <c r="H285" s="75" t="s">
        <v>679</v>
      </c>
      <c r="I285" s="76" t="s">
        <v>143</v>
      </c>
      <c r="J285" s="77" t="s">
        <v>656</v>
      </c>
    </row>
    <row r="286" spans="7:10">
      <c r="G286" s="74">
        <v>10.702</v>
      </c>
      <c r="H286" s="75" t="s">
        <v>680</v>
      </c>
      <c r="I286" s="76" t="s">
        <v>143</v>
      </c>
      <c r="J286" s="77" t="s">
        <v>656</v>
      </c>
    </row>
    <row r="287" spans="7:10">
      <c r="G287" s="74">
        <v>10.702999999999999</v>
      </c>
      <c r="H287" s="75" t="s">
        <v>681</v>
      </c>
      <c r="I287" s="76" t="s">
        <v>143</v>
      </c>
      <c r="J287" s="77" t="s">
        <v>656</v>
      </c>
    </row>
    <row r="288" spans="7:10">
      <c r="G288" s="74">
        <v>10.704000000000001</v>
      </c>
      <c r="H288" s="75" t="s">
        <v>682</v>
      </c>
      <c r="I288" s="76" t="s">
        <v>143</v>
      </c>
      <c r="J288" s="77" t="s">
        <v>656</v>
      </c>
    </row>
    <row r="289" spans="7:10">
      <c r="G289" s="74">
        <v>10.705</v>
      </c>
      <c r="H289" s="75" t="s">
        <v>683</v>
      </c>
      <c r="I289" s="76" t="s">
        <v>143</v>
      </c>
      <c r="J289" s="77" t="s">
        <v>656</v>
      </c>
    </row>
    <row r="290" spans="7:10">
      <c r="G290" s="74">
        <v>10.707000000000001</v>
      </c>
      <c r="H290" s="75" t="s">
        <v>684</v>
      </c>
      <c r="I290" s="76" t="s">
        <v>143</v>
      </c>
      <c r="J290" s="77" t="s">
        <v>656</v>
      </c>
    </row>
    <row r="291" spans="7:10">
      <c r="G291" s="74">
        <v>10.708</v>
      </c>
      <c r="H291" s="75" t="s">
        <v>685</v>
      </c>
      <c r="I291" s="76" t="s">
        <v>143</v>
      </c>
      <c r="J291" s="77" t="s">
        <v>656</v>
      </c>
    </row>
    <row r="292" spans="7:10">
      <c r="G292" s="74">
        <v>10.711</v>
      </c>
      <c r="H292" s="75" t="s">
        <v>686</v>
      </c>
      <c r="I292" s="76" t="s">
        <v>143</v>
      </c>
      <c r="J292" s="77" t="s">
        <v>656</v>
      </c>
    </row>
    <row r="293" spans="7:10">
      <c r="G293" s="74">
        <v>10.712</v>
      </c>
      <c r="H293" s="75" t="s">
        <v>687</v>
      </c>
      <c r="I293" s="76" t="s">
        <v>143</v>
      </c>
      <c r="J293" s="77" t="s">
        <v>656</v>
      </c>
    </row>
    <row r="294" spans="7:10">
      <c r="G294" s="74">
        <v>10.714</v>
      </c>
      <c r="H294" s="75" t="s">
        <v>688</v>
      </c>
      <c r="I294" s="76" t="s">
        <v>143</v>
      </c>
      <c r="J294" s="77" t="s">
        <v>656</v>
      </c>
    </row>
    <row r="295" spans="7:10">
      <c r="G295" s="74">
        <v>10.715</v>
      </c>
      <c r="H295" s="75" t="s">
        <v>689</v>
      </c>
      <c r="I295" s="76" t="s">
        <v>143</v>
      </c>
      <c r="J295" s="77" t="s">
        <v>656</v>
      </c>
    </row>
    <row r="296" spans="7:10">
      <c r="G296" s="74">
        <v>10.715999999999999</v>
      </c>
      <c r="H296" s="75" t="s">
        <v>690</v>
      </c>
      <c r="I296" s="76" t="s">
        <v>143</v>
      </c>
      <c r="J296" s="77" t="s">
        <v>656</v>
      </c>
    </row>
    <row r="297" spans="7:10">
      <c r="G297" s="74">
        <v>10.717000000000001</v>
      </c>
      <c r="H297" s="75" t="s">
        <v>691</v>
      </c>
      <c r="I297" s="76" t="s">
        <v>143</v>
      </c>
      <c r="J297" s="77" t="s">
        <v>656</v>
      </c>
    </row>
    <row r="298" spans="7:10">
      <c r="G298" s="74">
        <v>10.718</v>
      </c>
      <c r="H298" s="75" t="s">
        <v>692</v>
      </c>
      <c r="I298" s="76" t="s">
        <v>143</v>
      </c>
      <c r="J298" s="77" t="s">
        <v>656</v>
      </c>
    </row>
    <row r="299" spans="7:10">
      <c r="G299" s="74">
        <v>10.718999999999999</v>
      </c>
      <c r="H299" s="75" t="s">
        <v>693</v>
      </c>
      <c r="I299" s="76" t="s">
        <v>143</v>
      </c>
      <c r="J299" s="77" t="s">
        <v>656</v>
      </c>
    </row>
    <row r="300" spans="7:10">
      <c r="G300" s="74">
        <v>10.72</v>
      </c>
      <c r="H300" s="75" t="s">
        <v>694</v>
      </c>
      <c r="I300" s="76" t="s">
        <v>143</v>
      </c>
      <c r="J300" s="77" t="s">
        <v>656</v>
      </c>
    </row>
    <row r="301" spans="7:10">
      <c r="G301" s="74">
        <v>10.721</v>
      </c>
      <c r="H301" s="75" t="s">
        <v>695</v>
      </c>
      <c r="I301" s="76" t="s">
        <v>143</v>
      </c>
      <c r="J301" s="77" t="s">
        <v>656</v>
      </c>
    </row>
    <row r="302" spans="7:10">
      <c r="G302" s="74">
        <v>10.723000000000001</v>
      </c>
      <c r="H302" s="75" t="s">
        <v>696</v>
      </c>
      <c r="I302" s="76" t="s">
        <v>143</v>
      </c>
      <c r="J302" s="77" t="s">
        <v>656</v>
      </c>
    </row>
    <row r="303" spans="7:10">
      <c r="G303" s="74">
        <v>10.724</v>
      </c>
      <c r="H303" s="75" t="s">
        <v>697</v>
      </c>
      <c r="I303" s="76" t="s">
        <v>143</v>
      </c>
      <c r="J303" s="77" t="s">
        <v>656</v>
      </c>
    </row>
    <row r="304" spans="7:10">
      <c r="G304" s="74">
        <v>10.725</v>
      </c>
      <c r="H304" s="75" t="s">
        <v>698</v>
      </c>
      <c r="I304" s="76" t="s">
        <v>143</v>
      </c>
      <c r="J304" s="77" t="s">
        <v>656</v>
      </c>
    </row>
    <row r="305" spans="7:10">
      <c r="G305" s="74">
        <v>10.726000000000001</v>
      </c>
      <c r="H305" s="75" t="s">
        <v>699</v>
      </c>
      <c r="I305" s="76" t="s">
        <v>143</v>
      </c>
      <c r="J305" s="77" t="s">
        <v>656</v>
      </c>
    </row>
    <row r="306" spans="7:10">
      <c r="G306" s="74">
        <v>10.727</v>
      </c>
      <c r="H306" s="75" t="s">
        <v>700</v>
      </c>
      <c r="I306" s="76" t="s">
        <v>143</v>
      </c>
      <c r="J306" s="77" t="s">
        <v>656</v>
      </c>
    </row>
    <row r="307" spans="7:10">
      <c r="G307" s="74">
        <v>10.728</v>
      </c>
      <c r="H307" s="75" t="s">
        <v>701</v>
      </c>
      <c r="I307" s="76" t="s">
        <v>143</v>
      </c>
      <c r="J307" s="77" t="s">
        <v>656</v>
      </c>
    </row>
    <row r="308" spans="7:10">
      <c r="G308" s="74">
        <v>10.728999999999999</v>
      </c>
      <c r="H308" s="75" t="s">
        <v>702</v>
      </c>
      <c r="I308" s="76" t="s">
        <v>143</v>
      </c>
      <c r="J308" s="77" t="s">
        <v>656</v>
      </c>
    </row>
    <row r="309" spans="7:10">
      <c r="G309" s="74">
        <v>10.73</v>
      </c>
      <c r="H309" s="75" t="s">
        <v>703</v>
      </c>
      <c r="I309" s="76" t="s">
        <v>143</v>
      </c>
      <c r="J309" s="77" t="s">
        <v>656</v>
      </c>
    </row>
    <row r="310" spans="7:10">
      <c r="G310" s="74">
        <v>10.731</v>
      </c>
      <c r="H310" s="75" t="s">
        <v>704</v>
      </c>
      <c r="I310" s="76" t="s">
        <v>143</v>
      </c>
      <c r="J310" s="77" t="s">
        <v>656</v>
      </c>
    </row>
    <row r="311" spans="7:10">
      <c r="G311" s="74">
        <v>10.731999999999999</v>
      </c>
      <c r="H311" s="75" t="s">
        <v>705</v>
      </c>
      <c r="I311" s="76" t="s">
        <v>143</v>
      </c>
      <c r="J311" s="77" t="s">
        <v>656</v>
      </c>
    </row>
    <row r="312" spans="7:10">
      <c r="G312" s="74">
        <v>10.733000000000001</v>
      </c>
      <c r="H312" s="75" t="s">
        <v>706</v>
      </c>
      <c r="I312" s="76" t="s">
        <v>143</v>
      </c>
      <c r="J312" s="77" t="s">
        <v>656</v>
      </c>
    </row>
    <row r="313" spans="7:10">
      <c r="G313" s="74">
        <v>10.734</v>
      </c>
      <c r="H313" s="75" t="s">
        <v>707</v>
      </c>
      <c r="I313" s="76" t="s">
        <v>143</v>
      </c>
      <c r="J313" s="77" t="s">
        <v>656</v>
      </c>
    </row>
    <row r="314" spans="7:10">
      <c r="G314" s="74">
        <v>10.750999999999999</v>
      </c>
      <c r="H314" s="75" t="s">
        <v>708</v>
      </c>
      <c r="I314" s="76" t="s">
        <v>143</v>
      </c>
      <c r="J314" s="77" t="s">
        <v>709</v>
      </c>
    </row>
    <row r="315" spans="7:10">
      <c r="G315" s="74">
        <v>10.752000000000001</v>
      </c>
      <c r="H315" s="75" t="s">
        <v>710</v>
      </c>
      <c r="I315" s="76" t="s">
        <v>143</v>
      </c>
      <c r="J315" s="77" t="s">
        <v>709</v>
      </c>
    </row>
    <row r="316" spans="7:10">
      <c r="G316" s="74">
        <v>10.754</v>
      </c>
      <c r="H316" s="75" t="s">
        <v>711</v>
      </c>
      <c r="I316" s="76" t="s">
        <v>143</v>
      </c>
      <c r="J316" s="77" t="s">
        <v>532</v>
      </c>
    </row>
    <row r="317" spans="7:10">
      <c r="G317" s="74">
        <v>10.755000000000001</v>
      </c>
      <c r="H317" s="75" t="s">
        <v>712</v>
      </c>
      <c r="I317" s="76" t="s">
        <v>143</v>
      </c>
      <c r="J317" s="77" t="s">
        <v>532</v>
      </c>
    </row>
    <row r="318" spans="7:10">
      <c r="G318" s="74">
        <v>10.757</v>
      </c>
      <c r="H318" s="75" t="s">
        <v>713</v>
      </c>
      <c r="I318" s="76" t="s">
        <v>143</v>
      </c>
      <c r="J318" s="77" t="s">
        <v>709</v>
      </c>
    </row>
    <row r="319" spans="7:10">
      <c r="G319" s="74">
        <v>10.757999999999999</v>
      </c>
      <c r="H319" s="75" t="s">
        <v>714</v>
      </c>
      <c r="I319" s="76" t="s">
        <v>143</v>
      </c>
      <c r="J319" s="77" t="s">
        <v>709</v>
      </c>
    </row>
    <row r="320" spans="7:10">
      <c r="G320" s="74">
        <v>10.759</v>
      </c>
      <c r="H320" s="75" t="s">
        <v>715</v>
      </c>
      <c r="I320" s="76" t="s">
        <v>143</v>
      </c>
      <c r="J320" s="77" t="s">
        <v>709</v>
      </c>
    </row>
    <row r="321" spans="7:10">
      <c r="G321" s="74">
        <v>10.76</v>
      </c>
      <c r="H321" s="75" t="s">
        <v>716</v>
      </c>
      <c r="I321" s="76" t="s">
        <v>143</v>
      </c>
      <c r="J321" s="77" t="s">
        <v>709</v>
      </c>
    </row>
    <row r="322" spans="7:10">
      <c r="G322" s="74">
        <v>10.760999999999999</v>
      </c>
      <c r="H322" s="75" t="s">
        <v>717</v>
      </c>
      <c r="I322" s="76" t="s">
        <v>143</v>
      </c>
      <c r="J322" s="77" t="s">
        <v>709</v>
      </c>
    </row>
    <row r="323" spans="7:10">
      <c r="G323" s="74">
        <v>10.762</v>
      </c>
      <c r="H323" s="75" t="s">
        <v>718</v>
      </c>
      <c r="I323" s="76" t="s">
        <v>143</v>
      </c>
      <c r="J323" s="77" t="s">
        <v>709</v>
      </c>
    </row>
    <row r="324" spans="7:10">
      <c r="G324" s="74">
        <v>10.763</v>
      </c>
      <c r="H324" s="75" t="s">
        <v>719</v>
      </c>
      <c r="I324" s="76" t="s">
        <v>143</v>
      </c>
      <c r="J324" s="77" t="s">
        <v>709</v>
      </c>
    </row>
    <row r="325" spans="7:10">
      <c r="G325" s="74">
        <v>10.766</v>
      </c>
      <c r="H325" s="75" t="s">
        <v>720</v>
      </c>
      <c r="I325" s="76" t="s">
        <v>143</v>
      </c>
      <c r="J325" s="77" t="s">
        <v>545</v>
      </c>
    </row>
    <row r="326" spans="7:10">
      <c r="G326" s="74">
        <v>10.766999999999999</v>
      </c>
      <c r="H326" s="75" t="s">
        <v>721</v>
      </c>
      <c r="I326" s="76" t="s">
        <v>143</v>
      </c>
      <c r="J326" s="77" t="s">
        <v>532</v>
      </c>
    </row>
    <row r="327" spans="7:10">
      <c r="G327" s="74">
        <v>10.768000000000001</v>
      </c>
      <c r="H327" s="75" t="s">
        <v>722</v>
      </c>
      <c r="I327" s="76" t="s">
        <v>143</v>
      </c>
      <c r="J327" s="77" t="s">
        <v>532</v>
      </c>
    </row>
    <row r="328" spans="7:10">
      <c r="G328" s="74">
        <v>10.77</v>
      </c>
      <c r="H328" s="75" t="s">
        <v>723</v>
      </c>
      <c r="I328" s="76" t="s">
        <v>143</v>
      </c>
      <c r="J328" s="77" t="s">
        <v>709</v>
      </c>
    </row>
    <row r="329" spans="7:10">
      <c r="G329" s="74">
        <v>10.771000000000001</v>
      </c>
      <c r="H329" s="75" t="s">
        <v>724</v>
      </c>
      <c r="I329" s="76" t="s">
        <v>143</v>
      </c>
      <c r="J329" s="77" t="s">
        <v>532</v>
      </c>
    </row>
    <row r="330" spans="7:10">
      <c r="G330" s="74">
        <v>10.776999999999999</v>
      </c>
      <c r="H330" s="75" t="s">
        <v>725</v>
      </c>
      <c r="I330" s="76" t="s">
        <v>143</v>
      </c>
      <c r="J330" s="77" t="s">
        <v>636</v>
      </c>
    </row>
    <row r="331" spans="7:10">
      <c r="G331" s="74">
        <v>10.782</v>
      </c>
      <c r="H331" s="75" t="s">
        <v>726</v>
      </c>
      <c r="I331" s="76" t="s">
        <v>143</v>
      </c>
      <c r="J331" s="77" t="s">
        <v>532</v>
      </c>
    </row>
    <row r="332" spans="7:10">
      <c r="G332" s="74">
        <v>10.85</v>
      </c>
      <c r="H332" s="75" t="s">
        <v>727</v>
      </c>
      <c r="I332" s="76" t="s">
        <v>143</v>
      </c>
      <c r="J332" s="77" t="s">
        <v>709</v>
      </c>
    </row>
    <row r="333" spans="7:10">
      <c r="G333" s="74">
        <v>10.851000000000001</v>
      </c>
      <c r="H333" s="75" t="s">
        <v>728</v>
      </c>
      <c r="I333" s="76" t="s">
        <v>143</v>
      </c>
      <c r="J333" s="77" t="s">
        <v>709</v>
      </c>
    </row>
    <row r="334" spans="7:10">
      <c r="G334" s="74">
        <v>10.853999999999999</v>
      </c>
      <c r="H334" s="75" t="s">
        <v>729</v>
      </c>
      <c r="I334" s="76" t="s">
        <v>143</v>
      </c>
      <c r="J334" s="77" t="s">
        <v>532</v>
      </c>
    </row>
    <row r="335" spans="7:10">
      <c r="G335" s="74">
        <v>10.855</v>
      </c>
      <c r="H335" s="75" t="s">
        <v>730</v>
      </c>
      <c r="I335" s="76" t="s">
        <v>143</v>
      </c>
      <c r="J335" s="77" t="s">
        <v>709</v>
      </c>
    </row>
    <row r="336" spans="7:10">
      <c r="G336" s="74">
        <v>10.858000000000001</v>
      </c>
      <c r="H336" s="75" t="s">
        <v>731</v>
      </c>
      <c r="I336" s="76" t="s">
        <v>143</v>
      </c>
      <c r="J336" s="77" t="s">
        <v>709</v>
      </c>
    </row>
    <row r="337" spans="7:10">
      <c r="G337" s="74">
        <v>10.859</v>
      </c>
      <c r="H337" s="75" t="s">
        <v>732</v>
      </c>
      <c r="I337" s="76" t="s">
        <v>143</v>
      </c>
      <c r="J337" s="77" t="s">
        <v>709</v>
      </c>
    </row>
    <row r="338" spans="7:10">
      <c r="G338" s="74">
        <v>10.86</v>
      </c>
      <c r="H338" s="75" t="s">
        <v>733</v>
      </c>
      <c r="I338" s="76" t="s">
        <v>143</v>
      </c>
      <c r="J338" s="77" t="s">
        <v>532</v>
      </c>
    </row>
    <row r="339" spans="7:10">
      <c r="G339" s="74">
        <v>10.862</v>
      </c>
      <c r="H339" s="75" t="s">
        <v>734</v>
      </c>
      <c r="I339" s="76" t="s">
        <v>143</v>
      </c>
      <c r="J339" s="77" t="s">
        <v>709</v>
      </c>
    </row>
    <row r="340" spans="7:10">
      <c r="G340" s="74">
        <v>10.863</v>
      </c>
      <c r="H340" s="75" t="s">
        <v>735</v>
      </c>
      <c r="I340" s="76" t="s">
        <v>143</v>
      </c>
      <c r="J340" s="77" t="s">
        <v>709</v>
      </c>
    </row>
    <row r="341" spans="7:10">
      <c r="G341" s="74">
        <v>10.864000000000001</v>
      </c>
      <c r="H341" s="75" t="s">
        <v>736</v>
      </c>
      <c r="I341" s="76" t="s">
        <v>143</v>
      </c>
      <c r="J341" s="77" t="s">
        <v>709</v>
      </c>
    </row>
    <row r="342" spans="7:10">
      <c r="G342" s="74">
        <v>10.865</v>
      </c>
      <c r="H342" s="75" t="s">
        <v>737</v>
      </c>
      <c r="I342" s="76" t="s">
        <v>143</v>
      </c>
      <c r="J342" s="77" t="s">
        <v>532</v>
      </c>
    </row>
    <row r="343" spans="7:10">
      <c r="G343" s="74">
        <v>10.867000000000001</v>
      </c>
      <c r="H343" s="75" t="s">
        <v>738</v>
      </c>
      <c r="I343" s="76" t="s">
        <v>143</v>
      </c>
      <c r="J343" s="77" t="s">
        <v>532</v>
      </c>
    </row>
    <row r="344" spans="7:10">
      <c r="G344" s="74">
        <v>10.868</v>
      </c>
      <c r="H344" s="75" t="s">
        <v>739</v>
      </c>
      <c r="I344" s="76" t="s">
        <v>143</v>
      </c>
      <c r="J344" s="77" t="s">
        <v>532</v>
      </c>
    </row>
    <row r="345" spans="7:10">
      <c r="G345" s="74">
        <v>10.87</v>
      </c>
      <c r="H345" s="75" t="s">
        <v>740</v>
      </c>
      <c r="I345" s="76" t="s">
        <v>143</v>
      </c>
      <c r="J345" s="77" t="s">
        <v>532</v>
      </c>
    </row>
    <row r="346" spans="7:10">
      <c r="G346" s="74">
        <v>10.871</v>
      </c>
      <c r="H346" s="75" t="s">
        <v>741</v>
      </c>
      <c r="I346" s="76" t="s">
        <v>143</v>
      </c>
      <c r="J346" s="77" t="s">
        <v>532</v>
      </c>
    </row>
    <row r="347" spans="7:10">
      <c r="G347" s="74">
        <v>10.872</v>
      </c>
      <c r="H347" s="75" t="s">
        <v>742</v>
      </c>
      <c r="I347" s="76" t="s">
        <v>143</v>
      </c>
      <c r="J347" s="77" t="s">
        <v>532</v>
      </c>
    </row>
    <row r="348" spans="7:10">
      <c r="G348" s="74">
        <v>10.874000000000001</v>
      </c>
      <c r="H348" s="75" t="s">
        <v>743</v>
      </c>
      <c r="I348" s="76" t="s">
        <v>143</v>
      </c>
      <c r="J348" s="77" t="s">
        <v>532</v>
      </c>
    </row>
    <row r="349" spans="7:10">
      <c r="G349" s="74">
        <v>10.885999999999999</v>
      </c>
      <c r="H349" s="75" t="s">
        <v>744</v>
      </c>
      <c r="I349" s="76" t="s">
        <v>143</v>
      </c>
      <c r="J349" s="77" t="s">
        <v>709</v>
      </c>
    </row>
    <row r="350" spans="7:10">
      <c r="G350" s="74">
        <v>10.89</v>
      </c>
      <c r="H350" s="75" t="s">
        <v>745</v>
      </c>
      <c r="I350" s="76" t="s">
        <v>143</v>
      </c>
      <c r="J350" s="77" t="s">
        <v>532</v>
      </c>
    </row>
    <row r="351" spans="7:10">
      <c r="G351" s="74">
        <v>10.901999999999999</v>
      </c>
      <c r="H351" s="75" t="s">
        <v>746</v>
      </c>
      <c r="I351" s="76" t="s">
        <v>143</v>
      </c>
      <c r="J351" s="77" t="s">
        <v>181</v>
      </c>
    </row>
    <row r="352" spans="7:10">
      <c r="G352" s="74">
        <v>10.903</v>
      </c>
      <c r="H352" s="75" t="s">
        <v>747</v>
      </c>
      <c r="I352" s="76" t="s">
        <v>143</v>
      </c>
      <c r="J352" s="77" t="s">
        <v>181</v>
      </c>
    </row>
    <row r="353" spans="7:10">
      <c r="G353" s="74">
        <v>10.904</v>
      </c>
      <c r="H353" s="75" t="s">
        <v>748</v>
      </c>
      <c r="I353" s="76" t="s">
        <v>143</v>
      </c>
      <c r="J353" s="77" t="s">
        <v>181</v>
      </c>
    </row>
    <row r="354" spans="7:10">
      <c r="G354" s="74">
        <v>10.904999999999999</v>
      </c>
      <c r="H354" s="75" t="s">
        <v>749</v>
      </c>
      <c r="I354" s="76" t="s">
        <v>143</v>
      </c>
      <c r="J354" s="77" t="s">
        <v>181</v>
      </c>
    </row>
    <row r="355" spans="7:10">
      <c r="G355" s="74">
        <v>10.907</v>
      </c>
      <c r="H355" s="75" t="s">
        <v>750</v>
      </c>
      <c r="I355" s="76" t="s">
        <v>143</v>
      </c>
      <c r="J355" s="77" t="s">
        <v>181</v>
      </c>
    </row>
    <row r="356" spans="7:10">
      <c r="G356" s="74">
        <v>10.912000000000001</v>
      </c>
      <c r="H356" s="75" t="s">
        <v>751</v>
      </c>
      <c r="I356" s="76" t="s">
        <v>143</v>
      </c>
      <c r="J356" s="77" t="s">
        <v>181</v>
      </c>
    </row>
    <row r="357" spans="7:10">
      <c r="G357" s="74">
        <v>10.913</v>
      </c>
      <c r="H357" s="75" t="s">
        <v>752</v>
      </c>
      <c r="I357" s="76" t="s">
        <v>143</v>
      </c>
      <c r="J357" s="77" t="s">
        <v>181</v>
      </c>
    </row>
    <row r="358" spans="7:10">
      <c r="G358" s="74">
        <v>10.914</v>
      </c>
      <c r="H358" s="75" t="s">
        <v>753</v>
      </c>
      <c r="I358" s="76" t="s">
        <v>143</v>
      </c>
      <c r="J358" s="77" t="s">
        <v>181</v>
      </c>
    </row>
    <row r="359" spans="7:10">
      <c r="G359" s="74">
        <v>10.916</v>
      </c>
      <c r="H359" s="75" t="s">
        <v>754</v>
      </c>
      <c r="I359" s="76" t="s">
        <v>143</v>
      </c>
      <c r="J359" s="77" t="s">
        <v>181</v>
      </c>
    </row>
    <row r="360" spans="7:10">
      <c r="G360" s="74">
        <v>10.917</v>
      </c>
      <c r="H360" s="75" t="s">
        <v>755</v>
      </c>
      <c r="I360" s="76" t="s">
        <v>143</v>
      </c>
      <c r="J360" s="77" t="s">
        <v>181</v>
      </c>
    </row>
    <row r="361" spans="7:10">
      <c r="G361" s="74">
        <v>10.92</v>
      </c>
      <c r="H361" s="75" t="s">
        <v>756</v>
      </c>
      <c r="I361" s="76" t="s">
        <v>143</v>
      </c>
      <c r="J361" s="77" t="s">
        <v>181</v>
      </c>
    </row>
    <row r="362" spans="7:10">
      <c r="G362" s="74">
        <v>10.920999999999999</v>
      </c>
      <c r="H362" s="75" t="s">
        <v>757</v>
      </c>
      <c r="I362" s="76" t="s">
        <v>143</v>
      </c>
      <c r="J362" s="77" t="s">
        <v>181</v>
      </c>
    </row>
    <row r="363" spans="7:10">
      <c r="G363" s="74">
        <v>10.922000000000001</v>
      </c>
      <c r="H363" s="75" t="s">
        <v>758</v>
      </c>
      <c r="I363" s="76" t="s">
        <v>143</v>
      </c>
      <c r="J363" s="77" t="s">
        <v>181</v>
      </c>
    </row>
    <row r="364" spans="7:10">
      <c r="G364" s="74">
        <v>10.923</v>
      </c>
      <c r="H364" s="75" t="s">
        <v>759</v>
      </c>
      <c r="I364" s="76" t="s">
        <v>143</v>
      </c>
      <c r="J364" s="77" t="s">
        <v>181</v>
      </c>
    </row>
    <row r="365" spans="7:10">
      <c r="G365" s="74">
        <v>10.923999999999999</v>
      </c>
      <c r="H365" s="75" t="s">
        <v>760</v>
      </c>
      <c r="I365" s="76" t="s">
        <v>143</v>
      </c>
      <c r="J365" s="77" t="s">
        <v>181</v>
      </c>
    </row>
    <row r="366" spans="7:10">
      <c r="G366" s="74">
        <v>10.925000000000001</v>
      </c>
      <c r="H366" s="75" t="s">
        <v>761</v>
      </c>
      <c r="I366" s="76" t="s">
        <v>143</v>
      </c>
      <c r="J366" s="77" t="s">
        <v>181</v>
      </c>
    </row>
    <row r="367" spans="7:10">
      <c r="G367" s="74">
        <v>10.926</v>
      </c>
      <c r="H367" s="75" t="s">
        <v>762</v>
      </c>
      <c r="I367" s="76" t="s">
        <v>143</v>
      </c>
      <c r="J367" s="77" t="s">
        <v>181</v>
      </c>
    </row>
    <row r="368" spans="7:10">
      <c r="G368" s="74">
        <v>10.927</v>
      </c>
      <c r="H368" s="75" t="s">
        <v>763</v>
      </c>
      <c r="I368" s="76" t="s">
        <v>143</v>
      </c>
      <c r="J368" s="77" t="s">
        <v>181</v>
      </c>
    </row>
    <row r="369" spans="7:10">
      <c r="G369" s="74">
        <v>10.928000000000001</v>
      </c>
      <c r="H369" s="75" t="s">
        <v>764</v>
      </c>
      <c r="I369" s="76" t="s">
        <v>143</v>
      </c>
      <c r="J369" s="77" t="s">
        <v>181</v>
      </c>
    </row>
    <row r="370" spans="7:10">
      <c r="G370" s="74">
        <v>10.929</v>
      </c>
      <c r="H370" s="75" t="s">
        <v>765</v>
      </c>
      <c r="I370" s="76" t="s">
        <v>143</v>
      </c>
      <c r="J370" s="77" t="s">
        <v>181</v>
      </c>
    </row>
    <row r="371" spans="7:10">
      <c r="G371" s="74">
        <v>10.930999999999999</v>
      </c>
      <c r="H371" s="75" t="s">
        <v>766</v>
      </c>
      <c r="I371" s="76" t="s">
        <v>143</v>
      </c>
      <c r="J371" s="77" t="s">
        <v>181</v>
      </c>
    </row>
    <row r="372" spans="7:10">
      <c r="G372" s="74">
        <v>10.932</v>
      </c>
      <c r="H372" s="75" t="s">
        <v>767</v>
      </c>
      <c r="I372" s="76" t="s">
        <v>143</v>
      </c>
      <c r="J372" s="77" t="s">
        <v>181</v>
      </c>
    </row>
    <row r="373" spans="7:10">
      <c r="G373" s="74">
        <v>10.933</v>
      </c>
      <c r="H373" s="75" t="s">
        <v>768</v>
      </c>
      <c r="I373" s="76" t="s">
        <v>143</v>
      </c>
      <c r="J373" s="77" t="s">
        <v>181</v>
      </c>
    </row>
    <row r="374" spans="7:10">
      <c r="G374" s="74">
        <v>10.933999999999999</v>
      </c>
      <c r="H374" s="75" t="s">
        <v>769</v>
      </c>
      <c r="I374" s="76" t="s">
        <v>143</v>
      </c>
      <c r="J374" s="77" t="s">
        <v>181</v>
      </c>
    </row>
    <row r="375" spans="7:10">
      <c r="G375" s="74">
        <v>10.935</v>
      </c>
      <c r="H375" s="75" t="s">
        <v>770</v>
      </c>
      <c r="I375" s="76" t="s">
        <v>143</v>
      </c>
      <c r="J375" s="77" t="s">
        <v>181</v>
      </c>
    </row>
    <row r="376" spans="7:10">
      <c r="G376" s="74">
        <v>10.936</v>
      </c>
      <c r="H376" s="75" t="s">
        <v>771</v>
      </c>
      <c r="I376" s="76" t="s">
        <v>143</v>
      </c>
      <c r="J376" s="77" t="s">
        <v>181</v>
      </c>
    </row>
    <row r="377" spans="7:10">
      <c r="G377" s="74">
        <v>10.936999999999999</v>
      </c>
      <c r="H377" s="75" t="s">
        <v>772</v>
      </c>
      <c r="I377" s="76" t="s">
        <v>143</v>
      </c>
      <c r="J377" s="77" t="s">
        <v>181</v>
      </c>
    </row>
    <row r="378" spans="7:10">
      <c r="G378" s="74">
        <v>10.938000000000001</v>
      </c>
      <c r="H378" s="75" t="s">
        <v>773</v>
      </c>
      <c r="I378" s="76" t="s">
        <v>143</v>
      </c>
      <c r="J378" s="77" t="s">
        <v>181</v>
      </c>
    </row>
    <row r="379" spans="7:10">
      <c r="G379" s="74">
        <v>10.95</v>
      </c>
      <c r="H379" s="75" t="s">
        <v>774</v>
      </c>
      <c r="I379" s="76" t="s">
        <v>143</v>
      </c>
      <c r="J379" s="77" t="s">
        <v>775</v>
      </c>
    </row>
    <row r="380" spans="7:10">
      <c r="G380" s="74">
        <v>10.951000000000001</v>
      </c>
      <c r="H380" s="75" t="s">
        <v>776</v>
      </c>
      <c r="I380" s="76" t="s">
        <v>143</v>
      </c>
      <c r="J380" s="77" t="s">
        <v>775</v>
      </c>
    </row>
    <row r="381" spans="7:10">
      <c r="G381" s="74">
        <v>10.96</v>
      </c>
      <c r="H381" s="75" t="s">
        <v>777</v>
      </c>
      <c r="I381" s="76" t="s">
        <v>143</v>
      </c>
      <c r="J381" s="77" t="s">
        <v>636</v>
      </c>
    </row>
    <row r="382" spans="7:10">
      <c r="G382" s="74">
        <v>10.961</v>
      </c>
      <c r="H382" s="75" t="s">
        <v>778</v>
      </c>
      <c r="I382" s="76" t="s">
        <v>143</v>
      </c>
      <c r="J382" s="77" t="s">
        <v>636</v>
      </c>
    </row>
    <row r="383" spans="7:10">
      <c r="G383" s="74">
        <v>10.962</v>
      </c>
      <c r="H383" s="75" t="s">
        <v>779</v>
      </c>
      <c r="I383" s="76" t="s">
        <v>143</v>
      </c>
      <c r="J383" s="77" t="s">
        <v>636</v>
      </c>
    </row>
    <row r="384" spans="7:10">
      <c r="G384" s="74">
        <v>10.964</v>
      </c>
      <c r="H384" s="75" t="s">
        <v>780</v>
      </c>
      <c r="I384" s="76" t="s">
        <v>143</v>
      </c>
      <c r="J384" s="77" t="s">
        <v>161</v>
      </c>
    </row>
    <row r="385" spans="7:10">
      <c r="G385" s="74">
        <v>10.965</v>
      </c>
      <c r="H385" s="75" t="s">
        <v>781</v>
      </c>
      <c r="I385" s="76" t="s">
        <v>143</v>
      </c>
      <c r="J385" s="77" t="s">
        <v>161</v>
      </c>
    </row>
    <row r="386" spans="7:10">
      <c r="G386" s="74">
        <v>10.965999999999999</v>
      </c>
      <c r="H386" s="75" t="s">
        <v>782</v>
      </c>
      <c r="I386" s="76" t="s">
        <v>143</v>
      </c>
      <c r="J386" s="77" t="s">
        <v>161</v>
      </c>
    </row>
    <row r="387" spans="7:10">
      <c r="G387" s="74">
        <v>10.968</v>
      </c>
      <c r="H387" s="75" t="s">
        <v>783</v>
      </c>
      <c r="I387" s="76" t="s">
        <v>143</v>
      </c>
      <c r="J387" s="77" t="s">
        <v>161</v>
      </c>
    </row>
    <row r="388" spans="7:10">
      <c r="G388" s="74">
        <v>10.968999999999999</v>
      </c>
      <c r="H388" s="75" t="s">
        <v>784</v>
      </c>
      <c r="I388" s="76" t="s">
        <v>143</v>
      </c>
      <c r="J388" s="77" t="s">
        <v>161</v>
      </c>
    </row>
    <row r="389" spans="7:10">
      <c r="G389" s="74">
        <v>10.97</v>
      </c>
      <c r="H389" s="75" t="s">
        <v>785</v>
      </c>
      <c r="I389" s="76" t="s">
        <v>143</v>
      </c>
      <c r="J389" s="77" t="s">
        <v>161</v>
      </c>
    </row>
    <row r="390" spans="7:10">
      <c r="G390" s="74">
        <v>10.971</v>
      </c>
      <c r="H390" s="75" t="s">
        <v>786</v>
      </c>
      <c r="I390" s="76" t="s">
        <v>143</v>
      </c>
      <c r="J390" s="77" t="s">
        <v>161</v>
      </c>
    </row>
    <row r="391" spans="7:10">
      <c r="G391" s="74">
        <v>10.974</v>
      </c>
      <c r="H391" s="75" t="s">
        <v>787</v>
      </c>
      <c r="I391" s="76" t="s">
        <v>143</v>
      </c>
      <c r="J391" s="77" t="s">
        <v>161</v>
      </c>
    </row>
    <row r="392" spans="7:10">
      <c r="G392" s="74">
        <v>10.975</v>
      </c>
      <c r="H392" s="75" t="s">
        <v>788</v>
      </c>
      <c r="I392" s="76" t="s">
        <v>143</v>
      </c>
      <c r="J392" s="77" t="s">
        <v>161</v>
      </c>
    </row>
    <row r="393" spans="7:10">
      <c r="G393" s="74">
        <v>10.976000000000001</v>
      </c>
      <c r="H393" s="75" t="s">
        <v>789</v>
      </c>
      <c r="I393" s="76" t="s">
        <v>143</v>
      </c>
      <c r="J393" s="77" t="s">
        <v>161</v>
      </c>
    </row>
    <row r="394" spans="7:10">
      <c r="G394" s="74">
        <v>10.977</v>
      </c>
      <c r="H394" s="75" t="s">
        <v>790</v>
      </c>
      <c r="I394" s="76" t="s">
        <v>143</v>
      </c>
      <c r="J394" s="77" t="s">
        <v>161</v>
      </c>
    </row>
    <row r="395" spans="7:10">
      <c r="G395" s="74">
        <v>10.997</v>
      </c>
      <c r="H395" s="75" t="s">
        <v>791</v>
      </c>
      <c r="I395" s="76" t="s">
        <v>143</v>
      </c>
      <c r="J395" s="77" t="s">
        <v>792</v>
      </c>
    </row>
    <row r="396" spans="7:10">
      <c r="G396" s="74">
        <v>11.007999999999999</v>
      </c>
      <c r="H396" s="75" t="s">
        <v>793</v>
      </c>
      <c r="I396" s="76" t="s">
        <v>794</v>
      </c>
      <c r="J396" s="77" t="s">
        <v>795</v>
      </c>
    </row>
    <row r="397" spans="7:10">
      <c r="G397" s="74">
        <v>11.010999999999999</v>
      </c>
      <c r="H397" s="75" t="s">
        <v>796</v>
      </c>
      <c r="I397" s="76" t="s">
        <v>794</v>
      </c>
      <c r="J397" s="77" t="s">
        <v>795</v>
      </c>
    </row>
    <row r="398" spans="7:10">
      <c r="G398" s="74">
        <v>11.012</v>
      </c>
      <c r="H398" s="75" t="s">
        <v>797</v>
      </c>
      <c r="I398" s="76" t="s">
        <v>794</v>
      </c>
      <c r="J398" s="77" t="s">
        <v>795</v>
      </c>
    </row>
    <row r="399" spans="7:10">
      <c r="G399" s="74">
        <v>11.013</v>
      </c>
      <c r="H399" s="75" t="s">
        <v>798</v>
      </c>
      <c r="I399" s="76" t="s">
        <v>794</v>
      </c>
      <c r="J399" s="77" t="s">
        <v>799</v>
      </c>
    </row>
    <row r="400" spans="7:10">
      <c r="G400" s="74">
        <v>11.015000000000001</v>
      </c>
      <c r="H400" s="75" t="s">
        <v>800</v>
      </c>
      <c r="I400" s="76" t="s">
        <v>794</v>
      </c>
      <c r="J400" s="77" t="s">
        <v>795</v>
      </c>
    </row>
    <row r="401" spans="7:10">
      <c r="G401" s="74">
        <v>11.016</v>
      </c>
      <c r="H401" s="75" t="s">
        <v>801</v>
      </c>
      <c r="I401" s="76" t="s">
        <v>794</v>
      </c>
      <c r="J401" s="77" t="s">
        <v>802</v>
      </c>
    </row>
    <row r="402" spans="7:10">
      <c r="G402" s="74">
        <v>11.016999999999999</v>
      </c>
      <c r="H402" s="75" t="s">
        <v>803</v>
      </c>
      <c r="I402" s="76" t="s">
        <v>794</v>
      </c>
      <c r="J402" s="77" t="s">
        <v>795</v>
      </c>
    </row>
    <row r="403" spans="7:10">
      <c r="G403" s="74">
        <v>11.021000000000001</v>
      </c>
      <c r="H403" s="75" t="s">
        <v>804</v>
      </c>
      <c r="I403" s="76" t="s">
        <v>794</v>
      </c>
      <c r="J403" s="77" t="s">
        <v>795</v>
      </c>
    </row>
    <row r="404" spans="7:10">
      <c r="G404" s="74">
        <v>11.022</v>
      </c>
      <c r="H404" s="75" t="s">
        <v>805</v>
      </c>
      <c r="I404" s="76" t="s">
        <v>794</v>
      </c>
      <c r="J404" s="77" t="s">
        <v>795</v>
      </c>
    </row>
    <row r="405" spans="7:10">
      <c r="G405" s="74">
        <v>11.023</v>
      </c>
      <c r="H405" s="75" t="s">
        <v>806</v>
      </c>
      <c r="I405" s="76" t="s">
        <v>794</v>
      </c>
      <c r="J405" s="77" t="s">
        <v>807</v>
      </c>
    </row>
    <row r="406" spans="7:10">
      <c r="G406" s="74">
        <v>11.023999999999999</v>
      </c>
      <c r="H406" s="75" t="s">
        <v>808</v>
      </c>
      <c r="I406" s="76" t="s">
        <v>794</v>
      </c>
      <c r="J406" s="77" t="s">
        <v>807</v>
      </c>
    </row>
    <row r="407" spans="7:10">
      <c r="G407" s="74">
        <v>11.028</v>
      </c>
      <c r="H407" s="75" t="s">
        <v>809</v>
      </c>
      <c r="I407" s="76" t="s">
        <v>794</v>
      </c>
      <c r="J407" s="77" t="s">
        <v>810</v>
      </c>
    </row>
    <row r="408" spans="7:10">
      <c r="G408" s="74">
        <v>11.029</v>
      </c>
      <c r="H408" s="75" t="s">
        <v>811</v>
      </c>
      <c r="I408" s="76" t="s">
        <v>794</v>
      </c>
      <c r="J408" s="77" t="s">
        <v>810</v>
      </c>
    </row>
    <row r="409" spans="7:10">
      <c r="G409" s="74">
        <v>11.031000000000001</v>
      </c>
      <c r="H409" s="75" t="s">
        <v>812</v>
      </c>
      <c r="I409" s="76" t="s">
        <v>794</v>
      </c>
      <c r="J409" s="77" t="s">
        <v>810</v>
      </c>
    </row>
    <row r="410" spans="7:10">
      <c r="G410" s="74">
        <v>11.032</v>
      </c>
      <c r="H410" s="75" t="s">
        <v>813</v>
      </c>
      <c r="I410" s="76" t="s">
        <v>794</v>
      </c>
      <c r="J410" s="77" t="s">
        <v>810</v>
      </c>
    </row>
    <row r="411" spans="7:10">
      <c r="G411" s="74">
        <v>11.032999999999999</v>
      </c>
      <c r="H411" s="75" t="s">
        <v>814</v>
      </c>
      <c r="I411" s="76" t="s">
        <v>794</v>
      </c>
      <c r="J411" s="77" t="s">
        <v>810</v>
      </c>
    </row>
    <row r="412" spans="7:10">
      <c r="G412" s="74">
        <v>11.034000000000001</v>
      </c>
      <c r="H412" s="75" t="s">
        <v>815</v>
      </c>
      <c r="I412" s="76" t="s">
        <v>794</v>
      </c>
      <c r="J412" s="77" t="s">
        <v>816</v>
      </c>
    </row>
    <row r="413" spans="7:10">
      <c r="G413" s="74">
        <v>11.035</v>
      </c>
      <c r="H413" s="75" t="s">
        <v>817</v>
      </c>
      <c r="I413" s="76" t="s">
        <v>794</v>
      </c>
      <c r="J413" s="77" t="s">
        <v>810</v>
      </c>
    </row>
    <row r="414" spans="7:10">
      <c r="G414" s="74">
        <v>11.037000000000001</v>
      </c>
      <c r="H414" s="75" t="s">
        <v>818</v>
      </c>
      <c r="I414" s="76" t="s">
        <v>794</v>
      </c>
      <c r="J414" s="77" t="s">
        <v>799</v>
      </c>
    </row>
    <row r="415" spans="7:10">
      <c r="G415" s="74">
        <v>11.038</v>
      </c>
      <c r="H415" s="75" t="s">
        <v>819</v>
      </c>
      <c r="I415" s="76" t="s">
        <v>794</v>
      </c>
      <c r="J415" s="77" t="s">
        <v>810</v>
      </c>
    </row>
    <row r="416" spans="7:10">
      <c r="G416" s="74">
        <v>11.039</v>
      </c>
      <c r="H416" s="75" t="s">
        <v>820</v>
      </c>
      <c r="I416" s="76" t="s">
        <v>794</v>
      </c>
      <c r="J416" s="77" t="s">
        <v>807</v>
      </c>
    </row>
    <row r="417" spans="7:10">
      <c r="G417" s="74">
        <v>11.04</v>
      </c>
      <c r="H417" s="75" t="s">
        <v>821</v>
      </c>
      <c r="I417" s="76" t="s">
        <v>794</v>
      </c>
      <c r="J417" s="77" t="s">
        <v>807</v>
      </c>
    </row>
    <row r="418" spans="7:10">
      <c r="G418" s="74">
        <v>11.112</v>
      </c>
      <c r="H418" s="75" t="s">
        <v>822</v>
      </c>
      <c r="I418" s="76" t="s">
        <v>794</v>
      </c>
      <c r="J418" s="77" t="s">
        <v>823</v>
      </c>
    </row>
    <row r="419" spans="7:10">
      <c r="G419" s="74">
        <v>11.3</v>
      </c>
      <c r="H419" s="75" t="s">
        <v>824</v>
      </c>
      <c r="I419" s="76" t="s">
        <v>794</v>
      </c>
      <c r="J419" s="77" t="s">
        <v>807</v>
      </c>
    </row>
    <row r="420" spans="7:10">
      <c r="G420" s="74">
        <v>11.302</v>
      </c>
      <c r="H420" s="75" t="s">
        <v>825</v>
      </c>
      <c r="I420" s="76" t="s">
        <v>794</v>
      </c>
      <c r="J420" s="77" t="s">
        <v>807</v>
      </c>
    </row>
    <row r="421" spans="7:10">
      <c r="G421" s="74">
        <v>11.303000000000001</v>
      </c>
      <c r="H421" s="75" t="s">
        <v>826</v>
      </c>
      <c r="I421" s="76" t="s">
        <v>794</v>
      </c>
      <c r="J421" s="77" t="s">
        <v>807</v>
      </c>
    </row>
    <row r="422" spans="7:10">
      <c r="G422" s="74">
        <v>11.307</v>
      </c>
      <c r="H422" s="75" t="s">
        <v>827</v>
      </c>
      <c r="I422" s="76" t="s">
        <v>794</v>
      </c>
      <c r="J422" s="77" t="s">
        <v>807</v>
      </c>
    </row>
    <row r="423" spans="7:10">
      <c r="G423" s="74">
        <v>11.311999999999999</v>
      </c>
      <c r="H423" s="75" t="s">
        <v>828</v>
      </c>
      <c r="I423" s="76" t="s">
        <v>794</v>
      </c>
      <c r="J423" s="77" t="s">
        <v>807</v>
      </c>
    </row>
    <row r="424" spans="7:10">
      <c r="G424" s="74">
        <v>11.313000000000001</v>
      </c>
      <c r="H424" s="75" t="s">
        <v>829</v>
      </c>
      <c r="I424" s="76" t="s">
        <v>794</v>
      </c>
      <c r="J424" s="77" t="s">
        <v>807</v>
      </c>
    </row>
    <row r="425" spans="7:10">
      <c r="G425" s="74">
        <v>11.4</v>
      </c>
      <c r="H425" s="75" t="s">
        <v>830</v>
      </c>
      <c r="I425" s="76" t="s">
        <v>794</v>
      </c>
      <c r="J425" s="77" t="s">
        <v>795</v>
      </c>
    </row>
    <row r="426" spans="7:10">
      <c r="G426" s="74">
        <v>11.404999999999999</v>
      </c>
      <c r="H426" s="75" t="s">
        <v>831</v>
      </c>
      <c r="I426" s="76" t="s">
        <v>794</v>
      </c>
      <c r="J426" s="77" t="s">
        <v>795</v>
      </c>
    </row>
    <row r="427" spans="7:10">
      <c r="G427" s="74">
        <v>11.407</v>
      </c>
      <c r="H427" s="75" t="s">
        <v>832</v>
      </c>
      <c r="I427" s="76" t="s">
        <v>794</v>
      </c>
      <c r="J427" s="77" t="s">
        <v>795</v>
      </c>
    </row>
    <row r="428" spans="7:10">
      <c r="G428" s="74">
        <v>11.407999999999999</v>
      </c>
      <c r="H428" s="75" t="s">
        <v>833</v>
      </c>
      <c r="I428" s="76" t="s">
        <v>794</v>
      </c>
      <c r="J428" s="77" t="s">
        <v>795</v>
      </c>
    </row>
    <row r="429" spans="7:10">
      <c r="G429" s="74">
        <v>11.413</v>
      </c>
      <c r="H429" s="75" t="s">
        <v>834</v>
      </c>
      <c r="I429" s="76" t="s">
        <v>794</v>
      </c>
      <c r="J429" s="77" t="s">
        <v>795</v>
      </c>
    </row>
    <row r="430" spans="7:10">
      <c r="G430" s="74">
        <v>11.414999999999999</v>
      </c>
      <c r="H430" s="75" t="s">
        <v>835</v>
      </c>
      <c r="I430" s="76" t="s">
        <v>794</v>
      </c>
      <c r="J430" s="77" t="s">
        <v>795</v>
      </c>
    </row>
    <row r="431" spans="7:10">
      <c r="G431" s="74">
        <v>11.417</v>
      </c>
      <c r="H431" s="75" t="s">
        <v>836</v>
      </c>
      <c r="I431" s="76" t="s">
        <v>794</v>
      </c>
      <c r="J431" s="77" t="s">
        <v>795</v>
      </c>
    </row>
    <row r="432" spans="7:10">
      <c r="G432" s="74">
        <v>11.419</v>
      </c>
      <c r="H432" s="75" t="s">
        <v>837</v>
      </c>
      <c r="I432" s="76" t="s">
        <v>794</v>
      </c>
      <c r="J432" s="77" t="s">
        <v>795</v>
      </c>
    </row>
    <row r="433" spans="7:10">
      <c r="G433" s="74">
        <v>11.42</v>
      </c>
      <c r="H433" s="75" t="s">
        <v>838</v>
      </c>
      <c r="I433" s="76" t="s">
        <v>794</v>
      </c>
      <c r="J433" s="77" t="s">
        <v>795</v>
      </c>
    </row>
    <row r="434" spans="7:10">
      <c r="G434" s="74">
        <v>11.426</v>
      </c>
      <c r="H434" s="75" t="s">
        <v>839</v>
      </c>
      <c r="I434" s="76" t="s">
        <v>794</v>
      </c>
      <c r="J434" s="77" t="s">
        <v>795</v>
      </c>
    </row>
    <row r="435" spans="7:10">
      <c r="G435" s="74">
        <v>11.427</v>
      </c>
      <c r="H435" s="75" t="s">
        <v>840</v>
      </c>
      <c r="I435" s="76" t="s">
        <v>794</v>
      </c>
      <c r="J435" s="77" t="s">
        <v>795</v>
      </c>
    </row>
    <row r="436" spans="7:10">
      <c r="G436" s="74">
        <v>11.429</v>
      </c>
      <c r="H436" s="75" t="s">
        <v>841</v>
      </c>
      <c r="I436" s="76" t="s">
        <v>794</v>
      </c>
      <c r="J436" s="77" t="s">
        <v>795</v>
      </c>
    </row>
    <row r="437" spans="7:10">
      <c r="G437" s="74">
        <v>11.430999999999999</v>
      </c>
      <c r="H437" s="75" t="s">
        <v>842</v>
      </c>
      <c r="I437" s="76" t="s">
        <v>794</v>
      </c>
      <c r="J437" s="77" t="s">
        <v>795</v>
      </c>
    </row>
    <row r="438" spans="7:10">
      <c r="G438" s="74">
        <v>11.432</v>
      </c>
      <c r="H438" s="75" t="s">
        <v>843</v>
      </c>
      <c r="I438" s="76" t="s">
        <v>794</v>
      </c>
      <c r="J438" s="77" t="s">
        <v>795</v>
      </c>
    </row>
    <row r="439" spans="7:10">
      <c r="G439" s="74">
        <v>11.433</v>
      </c>
      <c r="H439" s="75" t="s">
        <v>844</v>
      </c>
      <c r="I439" s="76" t="s">
        <v>794</v>
      </c>
      <c r="J439" s="77" t="s">
        <v>795</v>
      </c>
    </row>
    <row r="440" spans="7:10">
      <c r="G440" s="74">
        <v>11.433999999999999</v>
      </c>
      <c r="H440" s="75" t="s">
        <v>845</v>
      </c>
      <c r="I440" s="76" t="s">
        <v>794</v>
      </c>
      <c r="J440" s="77" t="s">
        <v>795</v>
      </c>
    </row>
    <row r="441" spans="7:10">
      <c r="G441" s="74">
        <v>11.435</v>
      </c>
      <c r="H441" s="75" t="s">
        <v>846</v>
      </c>
      <c r="I441" s="76" t="s">
        <v>794</v>
      </c>
      <c r="J441" s="77" t="s">
        <v>795</v>
      </c>
    </row>
    <row r="442" spans="7:10">
      <c r="G442" s="74">
        <v>11.436</v>
      </c>
      <c r="H442" s="75" t="s">
        <v>847</v>
      </c>
      <c r="I442" s="76" t="s">
        <v>794</v>
      </c>
      <c r="J442" s="77" t="s">
        <v>795</v>
      </c>
    </row>
    <row r="443" spans="7:10">
      <c r="G443" s="74">
        <v>11.436999999999999</v>
      </c>
      <c r="H443" s="75" t="s">
        <v>848</v>
      </c>
      <c r="I443" s="76" t="s">
        <v>794</v>
      </c>
      <c r="J443" s="77" t="s">
        <v>795</v>
      </c>
    </row>
    <row r="444" spans="7:10">
      <c r="G444" s="74">
        <v>11.438000000000001</v>
      </c>
      <c r="H444" s="75" t="s">
        <v>849</v>
      </c>
      <c r="I444" s="76" t="s">
        <v>794</v>
      </c>
      <c r="J444" s="77" t="s">
        <v>795</v>
      </c>
    </row>
    <row r="445" spans="7:10">
      <c r="G445" s="74">
        <v>11.439</v>
      </c>
      <c r="H445" s="75" t="s">
        <v>850</v>
      </c>
      <c r="I445" s="76" t="s">
        <v>794</v>
      </c>
      <c r="J445" s="77" t="s">
        <v>795</v>
      </c>
    </row>
    <row r="446" spans="7:10">
      <c r="G446" s="74">
        <v>11.44</v>
      </c>
      <c r="H446" s="75" t="s">
        <v>851</v>
      </c>
      <c r="I446" s="76" t="s">
        <v>794</v>
      </c>
      <c r="J446" s="77" t="s">
        <v>795</v>
      </c>
    </row>
    <row r="447" spans="7:10">
      <c r="G447" s="74">
        <v>11.441000000000001</v>
      </c>
      <c r="H447" s="75" t="s">
        <v>852</v>
      </c>
      <c r="I447" s="76" t="s">
        <v>794</v>
      </c>
      <c r="J447" s="77" t="s">
        <v>795</v>
      </c>
    </row>
    <row r="448" spans="7:10">
      <c r="G448" s="74">
        <v>11.451000000000001</v>
      </c>
      <c r="H448" s="75" t="s">
        <v>853</v>
      </c>
      <c r="I448" s="76" t="s">
        <v>794</v>
      </c>
      <c r="J448" s="77" t="s">
        <v>795</v>
      </c>
    </row>
    <row r="449" spans="7:10">
      <c r="G449" s="74">
        <v>11.452</v>
      </c>
      <c r="H449" s="75" t="s">
        <v>854</v>
      </c>
      <c r="I449" s="76" t="s">
        <v>794</v>
      </c>
      <c r="J449" s="77" t="s">
        <v>795</v>
      </c>
    </row>
    <row r="450" spans="7:10">
      <c r="G450" s="74">
        <v>11.454000000000001</v>
      </c>
      <c r="H450" s="75" t="s">
        <v>855</v>
      </c>
      <c r="I450" s="76" t="s">
        <v>794</v>
      </c>
      <c r="J450" s="77" t="s">
        <v>795</v>
      </c>
    </row>
    <row r="451" spans="7:10">
      <c r="G451" s="74">
        <v>11.455</v>
      </c>
      <c r="H451" s="75" t="s">
        <v>856</v>
      </c>
      <c r="I451" s="76" t="s">
        <v>794</v>
      </c>
      <c r="J451" s="77" t="s">
        <v>795</v>
      </c>
    </row>
    <row r="452" spans="7:10">
      <c r="G452" s="74">
        <v>11.457000000000001</v>
      </c>
      <c r="H452" s="75" t="s">
        <v>857</v>
      </c>
      <c r="I452" s="76" t="s">
        <v>794</v>
      </c>
      <c r="J452" s="77" t="s">
        <v>795</v>
      </c>
    </row>
    <row r="453" spans="7:10">
      <c r="G453" s="74">
        <v>11.459</v>
      </c>
      <c r="H453" s="75" t="s">
        <v>858</v>
      </c>
      <c r="I453" s="76" t="s">
        <v>794</v>
      </c>
      <c r="J453" s="77" t="s">
        <v>795</v>
      </c>
    </row>
    <row r="454" spans="7:10">
      <c r="G454" s="74">
        <v>11.46</v>
      </c>
      <c r="H454" s="75" t="s">
        <v>859</v>
      </c>
      <c r="I454" s="76" t="s">
        <v>794</v>
      </c>
      <c r="J454" s="77" t="s">
        <v>795</v>
      </c>
    </row>
    <row r="455" spans="7:10">
      <c r="G455" s="74">
        <v>11.462</v>
      </c>
      <c r="H455" s="75" t="s">
        <v>860</v>
      </c>
      <c r="I455" s="76" t="s">
        <v>794</v>
      </c>
      <c r="J455" s="77" t="s">
        <v>795</v>
      </c>
    </row>
    <row r="456" spans="7:10">
      <c r="G456" s="74">
        <v>11.462999999999999</v>
      </c>
      <c r="H456" s="75" t="s">
        <v>861</v>
      </c>
      <c r="I456" s="76" t="s">
        <v>794</v>
      </c>
      <c r="J456" s="77" t="s">
        <v>795</v>
      </c>
    </row>
    <row r="457" spans="7:10">
      <c r="G457" s="74">
        <v>11.467000000000001</v>
      </c>
      <c r="H457" s="75" t="s">
        <v>862</v>
      </c>
      <c r="I457" s="76" t="s">
        <v>794</v>
      </c>
      <c r="J457" s="77" t="s">
        <v>795</v>
      </c>
    </row>
    <row r="458" spans="7:10">
      <c r="G458" s="74">
        <v>11.468</v>
      </c>
      <c r="H458" s="75" t="s">
        <v>863</v>
      </c>
      <c r="I458" s="76" t="s">
        <v>794</v>
      </c>
      <c r="J458" s="77" t="s">
        <v>795</v>
      </c>
    </row>
    <row r="459" spans="7:10">
      <c r="G459" s="74">
        <v>11.468999999999999</v>
      </c>
      <c r="H459" s="75" t="s">
        <v>864</v>
      </c>
      <c r="I459" s="76" t="s">
        <v>794</v>
      </c>
      <c r="J459" s="77" t="s">
        <v>795</v>
      </c>
    </row>
    <row r="460" spans="7:10">
      <c r="G460" s="74">
        <v>11.472</v>
      </c>
      <c r="H460" s="75" t="s">
        <v>865</v>
      </c>
      <c r="I460" s="76" t="s">
        <v>794</v>
      </c>
      <c r="J460" s="77" t="s">
        <v>795</v>
      </c>
    </row>
    <row r="461" spans="7:10">
      <c r="G461" s="74">
        <v>11.473000000000001</v>
      </c>
      <c r="H461" s="75" t="s">
        <v>866</v>
      </c>
      <c r="I461" s="76" t="s">
        <v>794</v>
      </c>
      <c r="J461" s="77" t="s">
        <v>795</v>
      </c>
    </row>
    <row r="462" spans="7:10">
      <c r="G462" s="74">
        <v>11.474</v>
      </c>
      <c r="H462" s="75" t="s">
        <v>867</v>
      </c>
      <c r="I462" s="76" t="s">
        <v>794</v>
      </c>
      <c r="J462" s="77" t="s">
        <v>795</v>
      </c>
    </row>
    <row r="463" spans="7:10">
      <c r="G463" s="74">
        <v>11.477</v>
      </c>
      <c r="H463" s="75" t="s">
        <v>868</v>
      </c>
      <c r="I463" s="76" t="s">
        <v>794</v>
      </c>
      <c r="J463" s="77" t="s">
        <v>795</v>
      </c>
    </row>
    <row r="464" spans="7:10">
      <c r="G464" s="74">
        <v>11.478</v>
      </c>
      <c r="H464" s="75" t="s">
        <v>869</v>
      </c>
      <c r="I464" s="76" t="s">
        <v>794</v>
      </c>
      <c r="J464" s="77" t="s">
        <v>795</v>
      </c>
    </row>
    <row r="465" spans="7:10">
      <c r="G465" s="74">
        <v>11.481</v>
      </c>
      <c r="H465" s="75" t="s">
        <v>870</v>
      </c>
      <c r="I465" s="76" t="s">
        <v>794</v>
      </c>
      <c r="J465" s="77" t="s">
        <v>795</v>
      </c>
    </row>
    <row r="466" spans="7:10">
      <c r="G466" s="74">
        <v>11.481999999999999</v>
      </c>
      <c r="H466" s="75" t="s">
        <v>871</v>
      </c>
      <c r="I466" s="76" t="s">
        <v>794</v>
      </c>
      <c r="J466" s="77" t="s">
        <v>795</v>
      </c>
    </row>
    <row r="467" spans="7:10">
      <c r="G467" s="74">
        <v>11.483000000000001</v>
      </c>
      <c r="H467" s="75" t="s">
        <v>872</v>
      </c>
      <c r="I467" s="76" t="s">
        <v>794</v>
      </c>
      <c r="J467" s="77" t="s">
        <v>795</v>
      </c>
    </row>
    <row r="468" spans="7:10">
      <c r="G468" s="74">
        <v>11.553000000000001</v>
      </c>
      <c r="H468" s="75" t="s">
        <v>873</v>
      </c>
      <c r="I468" s="76" t="s">
        <v>794</v>
      </c>
      <c r="J468" s="77" t="s">
        <v>810</v>
      </c>
    </row>
    <row r="469" spans="7:10">
      <c r="G469" s="74">
        <v>11.601000000000001</v>
      </c>
      <c r="H469" s="75" t="s">
        <v>874</v>
      </c>
      <c r="I469" s="76" t="s">
        <v>794</v>
      </c>
      <c r="J469" s="77" t="s">
        <v>799</v>
      </c>
    </row>
    <row r="470" spans="7:10">
      <c r="G470" s="74">
        <v>11.603</v>
      </c>
      <c r="H470" s="75" t="s">
        <v>875</v>
      </c>
      <c r="I470" s="76" t="s">
        <v>794</v>
      </c>
      <c r="J470" s="77" t="s">
        <v>799</v>
      </c>
    </row>
    <row r="471" spans="7:10">
      <c r="G471" s="74">
        <v>11.603999999999999</v>
      </c>
      <c r="H471" s="75" t="s">
        <v>876</v>
      </c>
      <c r="I471" s="76" t="s">
        <v>794</v>
      </c>
      <c r="J471" s="77" t="s">
        <v>799</v>
      </c>
    </row>
    <row r="472" spans="7:10">
      <c r="G472" s="74">
        <v>11.606</v>
      </c>
      <c r="H472" s="75" t="s">
        <v>877</v>
      </c>
      <c r="I472" s="76" t="s">
        <v>794</v>
      </c>
      <c r="J472" s="77" t="s">
        <v>799</v>
      </c>
    </row>
    <row r="473" spans="7:10">
      <c r="G473" s="74">
        <v>11.609</v>
      </c>
      <c r="H473" s="75" t="s">
        <v>878</v>
      </c>
      <c r="I473" s="76" t="s">
        <v>794</v>
      </c>
      <c r="J473" s="77" t="s">
        <v>799</v>
      </c>
    </row>
    <row r="474" spans="7:10">
      <c r="G474" s="74">
        <v>11.61</v>
      </c>
      <c r="H474" s="75" t="s">
        <v>879</v>
      </c>
      <c r="I474" s="76" t="s">
        <v>794</v>
      </c>
      <c r="J474" s="77" t="s">
        <v>799</v>
      </c>
    </row>
    <row r="475" spans="7:10">
      <c r="G475" s="74">
        <v>11.611000000000001</v>
      </c>
      <c r="H475" s="75" t="s">
        <v>880</v>
      </c>
      <c r="I475" s="76" t="s">
        <v>794</v>
      </c>
      <c r="J475" s="77" t="s">
        <v>799</v>
      </c>
    </row>
    <row r="476" spans="7:10">
      <c r="G476" s="74">
        <v>11.616</v>
      </c>
      <c r="H476" s="75" t="s">
        <v>881</v>
      </c>
      <c r="I476" s="76" t="s">
        <v>794</v>
      </c>
      <c r="J476" s="77" t="s">
        <v>799</v>
      </c>
    </row>
    <row r="477" spans="7:10">
      <c r="G477" s="74">
        <v>11.617000000000001</v>
      </c>
      <c r="H477" s="75" t="s">
        <v>882</v>
      </c>
      <c r="I477" s="76" t="s">
        <v>794</v>
      </c>
      <c r="J477" s="77" t="s">
        <v>799</v>
      </c>
    </row>
    <row r="478" spans="7:10">
      <c r="G478" s="74">
        <v>11.619</v>
      </c>
      <c r="H478" s="75" t="s">
        <v>883</v>
      </c>
      <c r="I478" s="76" t="s">
        <v>794</v>
      </c>
      <c r="J478" s="77" t="s">
        <v>799</v>
      </c>
    </row>
    <row r="479" spans="7:10">
      <c r="G479" s="74">
        <v>11.62</v>
      </c>
      <c r="H479" s="75" t="s">
        <v>884</v>
      </c>
      <c r="I479" s="76" t="s">
        <v>794</v>
      </c>
      <c r="J479" s="77" t="s">
        <v>799</v>
      </c>
    </row>
    <row r="480" spans="7:10">
      <c r="G480" s="74">
        <v>11.802</v>
      </c>
      <c r="H480" s="75" t="s">
        <v>885</v>
      </c>
      <c r="I480" s="76" t="s">
        <v>794</v>
      </c>
      <c r="J480" s="77" t="s">
        <v>816</v>
      </c>
    </row>
    <row r="481" spans="7:10">
      <c r="G481" s="74">
        <v>11.804</v>
      </c>
      <c r="H481" s="75" t="s">
        <v>886</v>
      </c>
      <c r="I481" s="76" t="s">
        <v>794</v>
      </c>
      <c r="J481" s="77" t="s">
        <v>816</v>
      </c>
    </row>
    <row r="482" spans="7:10">
      <c r="G482" s="74">
        <v>11.805</v>
      </c>
      <c r="H482" s="75" t="s">
        <v>887</v>
      </c>
      <c r="I482" s="76" t="s">
        <v>794</v>
      </c>
      <c r="J482" s="77" t="s">
        <v>816</v>
      </c>
    </row>
    <row r="483" spans="7:10">
      <c r="G483" s="74">
        <v>11.999000000000001</v>
      </c>
      <c r="H483" s="75" t="s">
        <v>888</v>
      </c>
      <c r="I483" s="76" t="s">
        <v>794</v>
      </c>
      <c r="J483" s="77" t="s">
        <v>795</v>
      </c>
    </row>
    <row r="484" spans="7:10">
      <c r="G484" s="74">
        <v>12.002000000000001</v>
      </c>
      <c r="H484" s="75" t="s">
        <v>889</v>
      </c>
      <c r="I484" s="76" t="s">
        <v>890</v>
      </c>
      <c r="J484" s="77" t="s">
        <v>891</v>
      </c>
    </row>
    <row r="485" spans="7:10">
      <c r="G485" s="74">
        <v>12.003</v>
      </c>
      <c r="H485" s="75" t="s">
        <v>892</v>
      </c>
      <c r="I485" s="76" t="s">
        <v>890</v>
      </c>
      <c r="J485" s="77" t="s">
        <v>893</v>
      </c>
    </row>
    <row r="486" spans="7:10">
      <c r="G486" s="74">
        <v>12.004</v>
      </c>
      <c r="H486" s="75" t="s">
        <v>894</v>
      </c>
      <c r="I486" s="76" t="s">
        <v>890</v>
      </c>
      <c r="J486" s="77" t="s">
        <v>895</v>
      </c>
    </row>
    <row r="487" spans="7:10">
      <c r="G487" s="74">
        <v>12.005000000000001</v>
      </c>
      <c r="H487" s="75" t="s">
        <v>896</v>
      </c>
      <c r="I487" s="76" t="s">
        <v>890</v>
      </c>
      <c r="J487" s="77" t="s">
        <v>895</v>
      </c>
    </row>
    <row r="488" spans="7:10">
      <c r="G488" s="74">
        <v>12.006</v>
      </c>
      <c r="H488" s="75" t="s">
        <v>897</v>
      </c>
      <c r="I488" s="76" t="s">
        <v>890</v>
      </c>
      <c r="J488" s="77" t="s">
        <v>898</v>
      </c>
    </row>
    <row r="489" spans="7:10">
      <c r="G489" s="74">
        <v>12.007</v>
      </c>
      <c r="H489" s="75" t="s">
        <v>899</v>
      </c>
      <c r="I489" s="76" t="s">
        <v>890</v>
      </c>
      <c r="J489" s="77" t="s">
        <v>900</v>
      </c>
    </row>
    <row r="490" spans="7:10">
      <c r="G490" s="74">
        <v>12.007999999999999</v>
      </c>
      <c r="H490" s="75" t="s">
        <v>901</v>
      </c>
      <c r="I490" s="76" t="s">
        <v>890</v>
      </c>
      <c r="J490" s="77" t="s">
        <v>895</v>
      </c>
    </row>
    <row r="491" spans="7:10">
      <c r="G491" s="74">
        <v>12.01</v>
      </c>
      <c r="H491" s="75" t="s">
        <v>902</v>
      </c>
      <c r="I491" s="76" t="s">
        <v>890</v>
      </c>
      <c r="J491" s="77" t="s">
        <v>895</v>
      </c>
    </row>
    <row r="492" spans="7:10">
      <c r="G492" s="74">
        <v>12.013</v>
      </c>
      <c r="H492" s="75" t="s">
        <v>903</v>
      </c>
      <c r="I492" s="76" t="s">
        <v>890</v>
      </c>
      <c r="J492" s="77" t="s">
        <v>904</v>
      </c>
    </row>
    <row r="493" spans="7:10">
      <c r="G493" s="74">
        <v>12.013999999999999</v>
      </c>
      <c r="H493" s="75" t="s">
        <v>905</v>
      </c>
      <c r="I493" s="76" t="s">
        <v>890</v>
      </c>
      <c r="J493" s="77" t="s">
        <v>906</v>
      </c>
    </row>
    <row r="494" spans="7:10">
      <c r="G494" s="74">
        <v>12.015000000000001</v>
      </c>
      <c r="H494" s="75" t="s">
        <v>907</v>
      </c>
      <c r="I494" s="76" t="s">
        <v>890</v>
      </c>
      <c r="J494" s="77" t="s">
        <v>908</v>
      </c>
    </row>
    <row r="495" spans="7:10">
      <c r="G495" s="74">
        <v>12.016</v>
      </c>
      <c r="H495" s="75" t="s">
        <v>909</v>
      </c>
      <c r="I495" s="76" t="s">
        <v>890</v>
      </c>
      <c r="J495" s="77" t="s">
        <v>891</v>
      </c>
    </row>
    <row r="496" spans="7:10">
      <c r="G496" s="74">
        <v>12.016999999999999</v>
      </c>
      <c r="H496" s="75" t="s">
        <v>910</v>
      </c>
      <c r="I496" s="76" t="s">
        <v>890</v>
      </c>
      <c r="J496" s="77" t="s">
        <v>908</v>
      </c>
    </row>
    <row r="497" spans="7:10">
      <c r="G497" s="74">
        <v>12.019</v>
      </c>
      <c r="H497" s="75" t="s">
        <v>911</v>
      </c>
      <c r="I497" s="76" t="s">
        <v>890</v>
      </c>
      <c r="J497" s="77" t="s">
        <v>891</v>
      </c>
    </row>
    <row r="498" spans="7:10">
      <c r="G498" s="74">
        <v>12.02</v>
      </c>
      <c r="H498" s="75" t="s">
        <v>912</v>
      </c>
      <c r="I498" s="76" t="s">
        <v>890</v>
      </c>
      <c r="J498" s="77" t="s">
        <v>895</v>
      </c>
    </row>
    <row r="499" spans="7:10">
      <c r="G499" s="74">
        <v>12.021000000000001</v>
      </c>
      <c r="H499" s="75" t="s">
        <v>913</v>
      </c>
      <c r="I499" s="76" t="s">
        <v>890</v>
      </c>
      <c r="J499" s="77" t="s">
        <v>895</v>
      </c>
    </row>
    <row r="500" spans="7:10">
      <c r="G500" s="74">
        <v>12.022</v>
      </c>
      <c r="H500" s="75" t="s">
        <v>914</v>
      </c>
      <c r="I500" s="76" t="s">
        <v>890</v>
      </c>
      <c r="J500" s="77" t="s">
        <v>904</v>
      </c>
    </row>
    <row r="501" spans="7:10">
      <c r="G501" s="74">
        <v>12.023999999999999</v>
      </c>
      <c r="H501" s="75" t="s">
        <v>915</v>
      </c>
      <c r="I501" s="76" t="s">
        <v>890</v>
      </c>
      <c r="J501" s="77" t="s">
        <v>916</v>
      </c>
    </row>
    <row r="502" spans="7:10">
      <c r="G502" s="74">
        <v>12.113</v>
      </c>
      <c r="H502" s="75" t="s">
        <v>917</v>
      </c>
      <c r="I502" s="76" t="s">
        <v>890</v>
      </c>
      <c r="J502" s="77" t="s">
        <v>895</v>
      </c>
    </row>
    <row r="503" spans="7:10">
      <c r="G503" s="74">
        <v>12.114000000000001</v>
      </c>
      <c r="H503" s="75" t="s">
        <v>918</v>
      </c>
      <c r="I503" s="76" t="s">
        <v>890</v>
      </c>
      <c r="J503" s="77" t="s">
        <v>895</v>
      </c>
    </row>
    <row r="504" spans="7:10">
      <c r="G504" s="74">
        <v>12.116</v>
      </c>
      <c r="H504" s="75" t="s">
        <v>919</v>
      </c>
      <c r="I504" s="76" t="s">
        <v>890</v>
      </c>
      <c r="J504" s="77" t="s">
        <v>895</v>
      </c>
    </row>
    <row r="505" spans="7:10">
      <c r="G505" s="74">
        <v>12.218999999999999</v>
      </c>
      <c r="H505" s="75" t="s">
        <v>920</v>
      </c>
      <c r="I505" s="76" t="s">
        <v>890</v>
      </c>
      <c r="J505" s="77" t="s">
        <v>921</v>
      </c>
    </row>
    <row r="506" spans="7:10">
      <c r="G506" s="74">
        <v>12.225</v>
      </c>
      <c r="H506" s="75" t="s">
        <v>922</v>
      </c>
      <c r="I506" s="76" t="s">
        <v>890</v>
      </c>
      <c r="J506" s="77" t="s">
        <v>921</v>
      </c>
    </row>
    <row r="507" spans="7:10">
      <c r="G507" s="74">
        <v>12.3</v>
      </c>
      <c r="H507" s="75" t="s">
        <v>923</v>
      </c>
      <c r="I507" s="76" t="s">
        <v>924</v>
      </c>
      <c r="J507" s="77" t="s">
        <v>925</v>
      </c>
    </row>
    <row r="508" spans="7:10">
      <c r="G508" s="74">
        <v>12.33</v>
      </c>
      <c r="H508" s="75" t="s">
        <v>926</v>
      </c>
      <c r="I508" s="76" t="s">
        <v>924</v>
      </c>
      <c r="J508" s="77" t="s">
        <v>925</v>
      </c>
    </row>
    <row r="509" spans="7:10">
      <c r="G509" s="74">
        <v>12.333</v>
      </c>
      <c r="H509" s="75" t="s">
        <v>927</v>
      </c>
      <c r="I509" s="76" t="s">
        <v>890</v>
      </c>
      <c r="J509" s="77" t="s">
        <v>904</v>
      </c>
    </row>
    <row r="510" spans="7:10">
      <c r="G510" s="74">
        <v>12.335000000000001</v>
      </c>
      <c r="H510" s="75" t="s">
        <v>928</v>
      </c>
      <c r="I510" s="76" t="s">
        <v>924</v>
      </c>
      <c r="J510" s="77" t="s">
        <v>925</v>
      </c>
    </row>
    <row r="511" spans="7:10">
      <c r="G511" s="74">
        <v>12.34</v>
      </c>
      <c r="H511" s="75" t="s">
        <v>929</v>
      </c>
      <c r="I511" s="76" t="s">
        <v>890</v>
      </c>
      <c r="J511" s="77" t="s">
        <v>930</v>
      </c>
    </row>
    <row r="512" spans="7:10">
      <c r="G512" s="74">
        <v>12.35</v>
      </c>
      <c r="H512" s="75" t="s">
        <v>931</v>
      </c>
      <c r="I512" s="76" t="s">
        <v>890</v>
      </c>
      <c r="J512" s="77" t="s">
        <v>895</v>
      </c>
    </row>
    <row r="513" spans="7:10">
      <c r="G513" s="74">
        <v>12.351000000000001</v>
      </c>
      <c r="H513" s="75" t="s">
        <v>932</v>
      </c>
      <c r="I513" s="76" t="s">
        <v>890</v>
      </c>
      <c r="J513" s="77" t="s">
        <v>933</v>
      </c>
    </row>
    <row r="514" spans="7:10">
      <c r="G514" s="74">
        <v>12.355</v>
      </c>
      <c r="H514" s="75" t="s">
        <v>934</v>
      </c>
      <c r="I514" s="76" t="s">
        <v>890</v>
      </c>
      <c r="J514" s="77" t="s">
        <v>895</v>
      </c>
    </row>
    <row r="515" spans="7:10">
      <c r="G515" s="74">
        <v>12.356999999999999</v>
      </c>
      <c r="H515" s="75" t="s">
        <v>935</v>
      </c>
      <c r="I515" s="76" t="s">
        <v>890</v>
      </c>
      <c r="J515" s="77" t="s">
        <v>921</v>
      </c>
    </row>
    <row r="516" spans="7:10">
      <c r="G516" s="74">
        <v>12.36</v>
      </c>
      <c r="H516" s="75" t="s">
        <v>936</v>
      </c>
      <c r="I516" s="76" t="s">
        <v>890</v>
      </c>
      <c r="J516" s="77" t="s">
        <v>895</v>
      </c>
    </row>
    <row r="517" spans="7:10">
      <c r="G517" s="74">
        <v>12.369</v>
      </c>
      <c r="H517" s="75" t="s">
        <v>937</v>
      </c>
      <c r="I517" s="76" t="s">
        <v>924</v>
      </c>
      <c r="J517" s="77" t="s">
        <v>925</v>
      </c>
    </row>
    <row r="518" spans="7:10">
      <c r="G518" s="74">
        <v>12.4</v>
      </c>
      <c r="H518" s="75" t="s">
        <v>938</v>
      </c>
      <c r="I518" s="76" t="s">
        <v>890</v>
      </c>
      <c r="J518" s="77" t="s">
        <v>895</v>
      </c>
    </row>
    <row r="519" spans="7:10">
      <c r="G519" s="74">
        <v>12.401</v>
      </c>
      <c r="H519" s="75" t="s">
        <v>939</v>
      </c>
      <c r="I519" s="76" t="s">
        <v>890</v>
      </c>
      <c r="J519" s="77" t="s">
        <v>895</v>
      </c>
    </row>
    <row r="520" spans="7:10">
      <c r="G520" s="74">
        <v>12.404</v>
      </c>
      <c r="H520" s="75" t="s">
        <v>940</v>
      </c>
      <c r="I520" s="76" t="s">
        <v>890</v>
      </c>
      <c r="J520" s="77" t="s">
        <v>895</v>
      </c>
    </row>
    <row r="521" spans="7:10">
      <c r="G521" s="74">
        <v>12.42</v>
      </c>
      <c r="H521" s="75" t="s">
        <v>941</v>
      </c>
      <c r="I521" s="76" t="s">
        <v>890</v>
      </c>
      <c r="J521" s="77" t="s">
        <v>895</v>
      </c>
    </row>
    <row r="522" spans="7:10">
      <c r="G522" s="74">
        <v>12.430999999999999</v>
      </c>
      <c r="H522" s="75" t="s">
        <v>942</v>
      </c>
      <c r="I522" s="76" t="s">
        <v>890</v>
      </c>
      <c r="J522" s="77" t="s">
        <v>895</v>
      </c>
    </row>
    <row r="523" spans="7:10">
      <c r="G523" s="74">
        <v>12.44</v>
      </c>
      <c r="H523" s="75" t="s">
        <v>943</v>
      </c>
      <c r="I523" s="76" t="s">
        <v>890</v>
      </c>
      <c r="J523" s="77" t="s">
        <v>895</v>
      </c>
    </row>
    <row r="524" spans="7:10">
      <c r="G524" s="74">
        <v>12.46</v>
      </c>
      <c r="H524" s="75" t="s">
        <v>944</v>
      </c>
      <c r="I524" s="76" t="s">
        <v>890</v>
      </c>
      <c r="J524" s="77" t="s">
        <v>895</v>
      </c>
    </row>
    <row r="525" spans="7:10">
      <c r="G525" s="74">
        <v>12.500999999999999</v>
      </c>
      <c r="H525" s="75" t="s">
        <v>945</v>
      </c>
      <c r="I525" s="76" t="s">
        <v>890</v>
      </c>
      <c r="J525" s="77" t="s">
        <v>933</v>
      </c>
    </row>
    <row r="526" spans="7:10">
      <c r="G526" s="74">
        <v>12.55</v>
      </c>
      <c r="H526" s="75" t="s">
        <v>946</v>
      </c>
      <c r="I526" s="76" t="s">
        <v>890</v>
      </c>
      <c r="J526" s="77" t="s">
        <v>921</v>
      </c>
    </row>
    <row r="527" spans="7:10">
      <c r="G527" s="74">
        <v>12.551</v>
      </c>
      <c r="H527" s="75" t="s">
        <v>947</v>
      </c>
      <c r="I527" s="76" t="s">
        <v>890</v>
      </c>
      <c r="J527" s="77" t="s">
        <v>921</v>
      </c>
    </row>
    <row r="528" spans="7:10">
      <c r="G528" s="74">
        <v>12.552</v>
      </c>
      <c r="H528" s="75" t="s">
        <v>948</v>
      </c>
      <c r="I528" s="76" t="s">
        <v>890</v>
      </c>
      <c r="J528" s="77" t="s">
        <v>921</v>
      </c>
    </row>
    <row r="529" spans="7:10">
      <c r="G529" s="74">
        <v>12.554</v>
      </c>
      <c r="H529" s="75" t="s">
        <v>949</v>
      </c>
      <c r="I529" s="76" t="s">
        <v>890</v>
      </c>
      <c r="J529" s="77" t="s">
        <v>921</v>
      </c>
    </row>
    <row r="530" spans="7:10">
      <c r="G530" s="74">
        <v>12.555999999999999</v>
      </c>
      <c r="H530" s="75" t="s">
        <v>950</v>
      </c>
      <c r="I530" s="76" t="s">
        <v>890</v>
      </c>
      <c r="J530" s="77" t="s">
        <v>921</v>
      </c>
    </row>
    <row r="531" spans="7:10">
      <c r="G531" s="74">
        <v>12.558</v>
      </c>
      <c r="H531" s="75" t="s">
        <v>951</v>
      </c>
      <c r="I531" s="76" t="s">
        <v>890</v>
      </c>
      <c r="J531" s="77" t="s">
        <v>952</v>
      </c>
    </row>
    <row r="532" spans="7:10">
      <c r="G532" s="74">
        <v>12.56</v>
      </c>
      <c r="H532" s="75" t="s">
        <v>953</v>
      </c>
      <c r="I532" s="76" t="s">
        <v>890</v>
      </c>
      <c r="J532" s="77" t="s">
        <v>904</v>
      </c>
    </row>
    <row r="533" spans="7:10">
      <c r="G533" s="74">
        <v>12.579000000000001</v>
      </c>
      <c r="H533" s="75" t="s">
        <v>954</v>
      </c>
      <c r="I533" s="76" t="s">
        <v>890</v>
      </c>
      <c r="J533" s="77" t="s">
        <v>921</v>
      </c>
    </row>
    <row r="534" spans="7:10">
      <c r="G534" s="74">
        <v>12.599</v>
      </c>
      <c r="H534" s="75" t="s">
        <v>955</v>
      </c>
      <c r="I534" s="76" t="s">
        <v>890</v>
      </c>
      <c r="J534" s="77" t="s">
        <v>956</v>
      </c>
    </row>
    <row r="535" spans="7:10">
      <c r="G535" s="74">
        <v>12.6</v>
      </c>
      <c r="H535" s="75" t="s">
        <v>957</v>
      </c>
      <c r="I535" s="76" t="s">
        <v>890</v>
      </c>
      <c r="J535" s="77" t="s">
        <v>893</v>
      </c>
    </row>
    <row r="536" spans="7:10">
      <c r="G536" s="74">
        <v>12.603999999999999</v>
      </c>
      <c r="H536" s="75" t="s">
        <v>958</v>
      </c>
      <c r="I536" s="76" t="s">
        <v>890</v>
      </c>
      <c r="J536" s="77" t="s">
        <v>893</v>
      </c>
    </row>
    <row r="537" spans="7:10">
      <c r="G537" s="74">
        <v>12.606999999999999</v>
      </c>
      <c r="H537" s="75" t="s">
        <v>959</v>
      </c>
      <c r="I537" s="76" t="s">
        <v>890</v>
      </c>
      <c r="J537" s="77" t="s">
        <v>893</v>
      </c>
    </row>
    <row r="538" spans="7:10">
      <c r="G538" s="74">
        <v>12.61</v>
      </c>
      <c r="H538" s="75" t="s">
        <v>960</v>
      </c>
      <c r="I538" s="76" t="s">
        <v>890</v>
      </c>
      <c r="J538" s="77" t="s">
        <v>893</v>
      </c>
    </row>
    <row r="539" spans="7:10">
      <c r="G539" s="74">
        <v>12.611000000000001</v>
      </c>
      <c r="H539" s="75" t="s">
        <v>961</v>
      </c>
      <c r="I539" s="76" t="s">
        <v>890</v>
      </c>
      <c r="J539" s="77" t="s">
        <v>893</v>
      </c>
    </row>
    <row r="540" spans="7:10">
      <c r="G540" s="74">
        <v>12.614000000000001</v>
      </c>
      <c r="H540" s="75" t="s">
        <v>962</v>
      </c>
      <c r="I540" s="76" t="s">
        <v>890</v>
      </c>
      <c r="J540" s="77" t="s">
        <v>893</v>
      </c>
    </row>
    <row r="541" spans="7:10">
      <c r="G541" s="74">
        <v>12.615</v>
      </c>
      <c r="H541" s="75" t="s">
        <v>963</v>
      </c>
      <c r="I541" s="76" t="s">
        <v>890</v>
      </c>
      <c r="J541" s="77" t="s">
        <v>893</v>
      </c>
    </row>
    <row r="542" spans="7:10">
      <c r="G542" s="74">
        <v>12.617000000000001</v>
      </c>
      <c r="H542" s="75" t="s">
        <v>964</v>
      </c>
      <c r="I542" s="76" t="s">
        <v>890</v>
      </c>
      <c r="J542" s="77" t="s">
        <v>893</v>
      </c>
    </row>
    <row r="543" spans="7:10">
      <c r="G543" s="74">
        <v>12.618</v>
      </c>
      <c r="H543" s="75" t="s">
        <v>965</v>
      </c>
      <c r="I543" s="76" t="s">
        <v>890</v>
      </c>
      <c r="J543" s="77" t="s">
        <v>893</v>
      </c>
    </row>
    <row r="544" spans="7:10">
      <c r="G544" s="74">
        <v>12.62</v>
      </c>
      <c r="H544" s="75" t="s">
        <v>966</v>
      </c>
      <c r="I544" s="76" t="s">
        <v>890</v>
      </c>
      <c r="J544" s="77" t="s">
        <v>921</v>
      </c>
    </row>
    <row r="545" spans="7:10">
      <c r="G545" s="74">
        <v>12.63</v>
      </c>
      <c r="H545" s="75" t="s">
        <v>967</v>
      </c>
      <c r="I545" s="76" t="s">
        <v>890</v>
      </c>
      <c r="J545" s="77" t="s">
        <v>956</v>
      </c>
    </row>
    <row r="546" spans="7:10">
      <c r="G546" s="74">
        <v>12.631</v>
      </c>
      <c r="H546" s="75" t="s">
        <v>968</v>
      </c>
      <c r="I546" s="76" t="s">
        <v>890</v>
      </c>
      <c r="J546" s="77" t="s">
        <v>956</v>
      </c>
    </row>
    <row r="547" spans="7:10">
      <c r="G547" s="74">
        <v>12.632</v>
      </c>
      <c r="H547" s="75" t="s">
        <v>969</v>
      </c>
      <c r="I547" s="76" t="s">
        <v>890</v>
      </c>
      <c r="J547" s="77" t="s">
        <v>895</v>
      </c>
    </row>
    <row r="548" spans="7:10">
      <c r="G548" s="74">
        <v>12.74</v>
      </c>
      <c r="H548" s="75" t="s">
        <v>970</v>
      </c>
      <c r="I548" s="76" t="s">
        <v>890</v>
      </c>
      <c r="J548" s="77" t="s">
        <v>971</v>
      </c>
    </row>
    <row r="549" spans="7:10">
      <c r="G549" s="74">
        <v>12.75</v>
      </c>
      <c r="H549" s="75" t="s">
        <v>972</v>
      </c>
      <c r="I549" s="76" t="s">
        <v>890</v>
      </c>
      <c r="J549" s="77" t="s">
        <v>973</v>
      </c>
    </row>
    <row r="550" spans="7:10">
      <c r="G550" s="74">
        <v>12.776999999999999</v>
      </c>
      <c r="H550" s="75" t="s">
        <v>974</v>
      </c>
      <c r="I550" s="76" t="s">
        <v>890</v>
      </c>
      <c r="J550" s="77" t="s">
        <v>975</v>
      </c>
    </row>
    <row r="551" spans="7:10">
      <c r="G551" s="74">
        <v>12.8</v>
      </c>
      <c r="H551" s="75" t="s">
        <v>976</v>
      </c>
      <c r="I551" s="76" t="s">
        <v>890</v>
      </c>
      <c r="J551" s="77" t="s">
        <v>975</v>
      </c>
    </row>
    <row r="552" spans="7:10">
      <c r="G552" s="74">
        <v>12.801</v>
      </c>
      <c r="H552" s="75" t="s">
        <v>977</v>
      </c>
      <c r="I552" s="76" t="s">
        <v>890</v>
      </c>
      <c r="J552" s="77" t="s">
        <v>975</v>
      </c>
    </row>
    <row r="553" spans="7:10">
      <c r="G553" s="74">
        <v>12.81</v>
      </c>
      <c r="H553" s="75" t="s">
        <v>978</v>
      </c>
      <c r="I553" s="76" t="s">
        <v>890</v>
      </c>
      <c r="J553" s="77" t="s">
        <v>975</v>
      </c>
    </row>
    <row r="554" spans="7:10">
      <c r="G554" s="74">
        <v>12.84</v>
      </c>
      <c r="H554" s="75" t="s">
        <v>979</v>
      </c>
      <c r="I554" s="76" t="s">
        <v>890</v>
      </c>
      <c r="J554" s="77" t="s">
        <v>975</v>
      </c>
    </row>
    <row r="555" spans="7:10">
      <c r="G555" s="74">
        <v>12.9</v>
      </c>
      <c r="H555" s="75" t="s">
        <v>980</v>
      </c>
      <c r="I555" s="76" t="s">
        <v>890</v>
      </c>
      <c r="J555" s="77" t="s">
        <v>906</v>
      </c>
    </row>
    <row r="556" spans="7:10">
      <c r="G556" s="74">
        <v>12.901</v>
      </c>
      <c r="H556" s="75" t="s">
        <v>981</v>
      </c>
      <c r="I556" s="76" t="s">
        <v>890</v>
      </c>
      <c r="J556" s="77" t="s">
        <v>906</v>
      </c>
    </row>
    <row r="557" spans="7:10">
      <c r="G557" s="74">
        <v>12.901999999999999</v>
      </c>
      <c r="H557" s="75" t="s">
        <v>982</v>
      </c>
      <c r="I557" s="76" t="s">
        <v>890</v>
      </c>
      <c r="J557" s="77" t="s">
        <v>906</v>
      </c>
    </row>
    <row r="558" spans="7:10">
      <c r="G558" s="74">
        <v>12.903</v>
      </c>
      <c r="H558" s="75" t="s">
        <v>983</v>
      </c>
      <c r="I558" s="76" t="s">
        <v>890</v>
      </c>
      <c r="J558" s="77" t="s">
        <v>906</v>
      </c>
    </row>
    <row r="559" spans="7:10">
      <c r="G559" s="74">
        <v>12.904999999999999</v>
      </c>
      <c r="H559" s="75" t="s">
        <v>984</v>
      </c>
      <c r="I559" s="76" t="s">
        <v>890</v>
      </c>
      <c r="J559" s="77" t="s">
        <v>906</v>
      </c>
    </row>
    <row r="560" spans="7:10">
      <c r="G560" s="74">
        <v>12.91</v>
      </c>
      <c r="H560" s="75" t="s">
        <v>985</v>
      </c>
      <c r="I560" s="76" t="s">
        <v>890</v>
      </c>
      <c r="J560" s="77" t="s">
        <v>986</v>
      </c>
    </row>
    <row r="561" spans="7:10">
      <c r="G561" s="74">
        <v>12.987</v>
      </c>
      <c r="H561" s="75" t="s">
        <v>987</v>
      </c>
      <c r="I561" s="76" t="s">
        <v>890</v>
      </c>
      <c r="J561" s="77" t="s">
        <v>895</v>
      </c>
    </row>
    <row r="562" spans="7:10">
      <c r="G562" s="74">
        <v>14.021000000000001</v>
      </c>
      <c r="H562" s="75" t="s">
        <v>988</v>
      </c>
      <c r="I562" s="76" t="s">
        <v>989</v>
      </c>
      <c r="J562" s="77" t="s">
        <v>990</v>
      </c>
    </row>
    <row r="563" spans="7:10">
      <c r="G563" s="74">
        <v>14.022</v>
      </c>
      <c r="H563" s="75" t="s">
        <v>991</v>
      </c>
      <c r="I563" s="76" t="s">
        <v>989</v>
      </c>
      <c r="J563" s="77" t="s">
        <v>990</v>
      </c>
    </row>
    <row r="564" spans="7:10">
      <c r="G564" s="74">
        <v>14.023</v>
      </c>
      <c r="H564" s="75" t="s">
        <v>992</v>
      </c>
      <c r="I564" s="76" t="s">
        <v>989</v>
      </c>
      <c r="J564" s="77" t="s">
        <v>993</v>
      </c>
    </row>
    <row r="565" spans="7:10">
      <c r="G565" s="74">
        <v>14.023999999999999</v>
      </c>
      <c r="H565" s="75" t="s">
        <v>994</v>
      </c>
      <c r="I565" s="76" t="s">
        <v>989</v>
      </c>
      <c r="J565" s="77" t="s">
        <v>993</v>
      </c>
    </row>
    <row r="566" spans="7:10">
      <c r="G566" s="74">
        <v>14.108000000000001</v>
      </c>
      <c r="H566" s="75" t="s">
        <v>995</v>
      </c>
      <c r="I566" s="76" t="s">
        <v>989</v>
      </c>
      <c r="J566" s="77" t="s">
        <v>990</v>
      </c>
    </row>
    <row r="567" spans="7:10">
      <c r="G567" s="74">
        <v>14.11</v>
      </c>
      <c r="H567" s="75" t="s">
        <v>996</v>
      </c>
      <c r="I567" s="76" t="s">
        <v>989</v>
      </c>
      <c r="J567" s="77" t="s">
        <v>990</v>
      </c>
    </row>
    <row r="568" spans="7:10">
      <c r="G568" s="74">
        <v>14.117000000000001</v>
      </c>
      <c r="H568" s="75" t="s">
        <v>997</v>
      </c>
      <c r="I568" s="76" t="s">
        <v>989</v>
      </c>
      <c r="J568" s="77" t="s">
        <v>990</v>
      </c>
    </row>
    <row r="569" spans="7:10">
      <c r="G569" s="74">
        <v>14.119</v>
      </c>
      <c r="H569" s="75" t="s">
        <v>998</v>
      </c>
      <c r="I569" s="76" t="s">
        <v>989</v>
      </c>
      <c r="J569" s="77" t="s">
        <v>990</v>
      </c>
    </row>
    <row r="570" spans="7:10">
      <c r="G570" s="74">
        <v>14.122</v>
      </c>
      <c r="H570" s="75" t="s">
        <v>999</v>
      </c>
      <c r="I570" s="76" t="s">
        <v>989</v>
      </c>
      <c r="J570" s="77" t="s">
        <v>990</v>
      </c>
    </row>
    <row r="571" spans="7:10">
      <c r="G571" s="74">
        <v>14.122999999999999</v>
      </c>
      <c r="H571" s="75" t="s">
        <v>1000</v>
      </c>
      <c r="I571" s="76" t="s">
        <v>989</v>
      </c>
      <c r="J571" s="77" t="s">
        <v>990</v>
      </c>
    </row>
    <row r="572" spans="7:10">
      <c r="G572" s="74">
        <v>14.125999999999999</v>
      </c>
      <c r="H572" s="75" t="s">
        <v>1001</v>
      </c>
      <c r="I572" s="76" t="s">
        <v>989</v>
      </c>
      <c r="J572" s="77" t="s">
        <v>990</v>
      </c>
    </row>
    <row r="573" spans="7:10">
      <c r="G573" s="74">
        <v>14.128</v>
      </c>
      <c r="H573" s="75" t="s">
        <v>1002</v>
      </c>
      <c r="I573" s="76" t="s">
        <v>989</v>
      </c>
      <c r="J573" s="77" t="s">
        <v>990</v>
      </c>
    </row>
    <row r="574" spans="7:10">
      <c r="G574" s="74">
        <v>14.129</v>
      </c>
      <c r="H574" s="75" t="s">
        <v>1003</v>
      </c>
      <c r="I574" s="76" t="s">
        <v>989</v>
      </c>
      <c r="J574" s="77" t="s">
        <v>990</v>
      </c>
    </row>
    <row r="575" spans="7:10">
      <c r="G575" s="74">
        <v>14.132999999999999</v>
      </c>
      <c r="H575" s="75" t="s">
        <v>1004</v>
      </c>
      <c r="I575" s="76" t="s">
        <v>989</v>
      </c>
      <c r="J575" s="77" t="s">
        <v>990</v>
      </c>
    </row>
    <row r="576" spans="7:10">
      <c r="G576" s="74">
        <v>14.134</v>
      </c>
      <c r="H576" s="75" t="s">
        <v>1005</v>
      </c>
      <c r="I576" s="76" t="s">
        <v>989</v>
      </c>
      <c r="J576" s="77" t="s">
        <v>990</v>
      </c>
    </row>
    <row r="577" spans="7:10">
      <c r="G577" s="74">
        <v>14.135</v>
      </c>
      <c r="H577" s="75" t="s">
        <v>1006</v>
      </c>
      <c r="I577" s="76" t="s">
        <v>989</v>
      </c>
      <c r="J577" s="77" t="s">
        <v>990</v>
      </c>
    </row>
    <row r="578" spans="7:10">
      <c r="G578" s="74">
        <v>14.138</v>
      </c>
      <c r="H578" s="75" t="s">
        <v>1007</v>
      </c>
      <c r="I578" s="76" t="s">
        <v>989</v>
      </c>
      <c r="J578" s="77" t="s">
        <v>990</v>
      </c>
    </row>
    <row r="579" spans="7:10">
      <c r="G579" s="74">
        <v>14.138999999999999</v>
      </c>
      <c r="H579" s="75" t="s">
        <v>1008</v>
      </c>
      <c r="I579" s="76" t="s">
        <v>989</v>
      </c>
      <c r="J579" s="77" t="s">
        <v>990</v>
      </c>
    </row>
    <row r="580" spans="7:10">
      <c r="G580" s="74">
        <v>14.141999999999999</v>
      </c>
      <c r="H580" s="75" t="s">
        <v>1009</v>
      </c>
      <c r="I580" s="76" t="s">
        <v>989</v>
      </c>
      <c r="J580" s="77" t="s">
        <v>990</v>
      </c>
    </row>
    <row r="581" spans="7:10">
      <c r="G581" s="74">
        <v>14.151</v>
      </c>
      <c r="H581" s="75" t="s">
        <v>1010</v>
      </c>
      <c r="I581" s="76" t="s">
        <v>989</v>
      </c>
      <c r="J581" s="77" t="s">
        <v>990</v>
      </c>
    </row>
    <row r="582" spans="7:10">
      <c r="G582" s="74">
        <v>14.154999999999999</v>
      </c>
      <c r="H582" s="75" t="s">
        <v>1011</v>
      </c>
      <c r="I582" s="76" t="s">
        <v>989</v>
      </c>
      <c r="J582" s="77" t="s">
        <v>990</v>
      </c>
    </row>
    <row r="583" spans="7:10">
      <c r="G583" s="74">
        <v>14.157</v>
      </c>
      <c r="H583" s="75" t="s">
        <v>1012</v>
      </c>
      <c r="I583" s="76" t="s">
        <v>989</v>
      </c>
      <c r="J583" s="77" t="s">
        <v>990</v>
      </c>
    </row>
    <row r="584" spans="7:10">
      <c r="G584" s="74">
        <v>14.162000000000001</v>
      </c>
      <c r="H584" s="75" t="s">
        <v>1013</v>
      </c>
      <c r="I584" s="76" t="s">
        <v>989</v>
      </c>
      <c r="J584" s="77" t="s">
        <v>990</v>
      </c>
    </row>
    <row r="585" spans="7:10">
      <c r="G585" s="74">
        <v>14.169</v>
      </c>
      <c r="H585" s="75" t="s">
        <v>1014</v>
      </c>
      <c r="I585" s="76" t="s">
        <v>989</v>
      </c>
      <c r="J585" s="77" t="s">
        <v>990</v>
      </c>
    </row>
    <row r="586" spans="7:10">
      <c r="G586" s="74">
        <v>14.170999999999999</v>
      </c>
      <c r="H586" s="75" t="s">
        <v>1015</v>
      </c>
      <c r="I586" s="76" t="s">
        <v>989</v>
      </c>
      <c r="J586" s="77" t="s">
        <v>990</v>
      </c>
    </row>
    <row r="587" spans="7:10">
      <c r="G587" s="74">
        <v>14.175000000000001</v>
      </c>
      <c r="H587" s="75" t="s">
        <v>1016</v>
      </c>
      <c r="I587" s="76" t="s">
        <v>989</v>
      </c>
      <c r="J587" s="77" t="s">
        <v>990</v>
      </c>
    </row>
    <row r="588" spans="7:10">
      <c r="G588" s="74">
        <v>14.180999999999999</v>
      </c>
      <c r="H588" s="75" t="s">
        <v>1017</v>
      </c>
      <c r="I588" s="76" t="s">
        <v>989</v>
      </c>
      <c r="J588" s="77" t="s">
        <v>990</v>
      </c>
    </row>
    <row r="589" spans="7:10">
      <c r="G589" s="74">
        <v>14.183</v>
      </c>
      <c r="H589" s="75" t="s">
        <v>1018</v>
      </c>
      <c r="I589" s="76" t="s">
        <v>989</v>
      </c>
      <c r="J589" s="77" t="s">
        <v>990</v>
      </c>
    </row>
    <row r="590" spans="7:10">
      <c r="G590" s="74">
        <v>14.188000000000001</v>
      </c>
      <c r="H590" s="75" t="s">
        <v>1019</v>
      </c>
      <c r="I590" s="76" t="s">
        <v>989</v>
      </c>
      <c r="J590" s="77" t="s">
        <v>990</v>
      </c>
    </row>
    <row r="591" spans="7:10">
      <c r="G591" s="74">
        <v>14.191000000000001</v>
      </c>
      <c r="H591" s="75" t="s">
        <v>1020</v>
      </c>
      <c r="I591" s="76" t="s">
        <v>989</v>
      </c>
      <c r="J591" s="77" t="s">
        <v>990</v>
      </c>
    </row>
    <row r="592" spans="7:10">
      <c r="G592" s="74">
        <v>14.195</v>
      </c>
      <c r="H592" s="75" t="s">
        <v>1021</v>
      </c>
      <c r="I592" s="76" t="s">
        <v>989</v>
      </c>
      <c r="J592" s="77" t="s">
        <v>990</v>
      </c>
    </row>
    <row r="593" spans="7:10">
      <c r="G593" s="74">
        <v>14.198</v>
      </c>
      <c r="H593" s="75" t="s">
        <v>1022</v>
      </c>
      <c r="I593" s="76" t="s">
        <v>989</v>
      </c>
      <c r="J593" s="77" t="s">
        <v>990</v>
      </c>
    </row>
    <row r="594" spans="7:10">
      <c r="G594" s="74">
        <v>14.218</v>
      </c>
      <c r="H594" s="75" t="s">
        <v>1023</v>
      </c>
      <c r="I594" s="76" t="s">
        <v>989</v>
      </c>
      <c r="J594" s="77" t="s">
        <v>993</v>
      </c>
    </row>
    <row r="595" spans="7:10">
      <c r="G595" s="74">
        <v>14.225</v>
      </c>
      <c r="H595" s="75" t="s">
        <v>1024</v>
      </c>
      <c r="I595" s="76" t="s">
        <v>989</v>
      </c>
      <c r="J595" s="77" t="s">
        <v>993</v>
      </c>
    </row>
    <row r="596" spans="7:10">
      <c r="G596" s="74">
        <v>14.228</v>
      </c>
      <c r="H596" s="75" t="s">
        <v>1025</v>
      </c>
      <c r="I596" s="76" t="s">
        <v>989</v>
      </c>
      <c r="J596" s="77" t="s">
        <v>993</v>
      </c>
    </row>
    <row r="597" spans="7:10">
      <c r="G597" s="74">
        <v>14.231</v>
      </c>
      <c r="H597" s="75" t="s">
        <v>1026</v>
      </c>
      <c r="I597" s="76" t="s">
        <v>989</v>
      </c>
      <c r="J597" s="77" t="s">
        <v>993</v>
      </c>
    </row>
    <row r="598" spans="7:10">
      <c r="G598" s="74">
        <v>14.239000000000001</v>
      </c>
      <c r="H598" s="75" t="s">
        <v>1027</v>
      </c>
      <c r="I598" s="76" t="s">
        <v>989</v>
      </c>
      <c r="J598" s="77" t="s">
        <v>993</v>
      </c>
    </row>
    <row r="599" spans="7:10">
      <c r="G599" s="74">
        <v>14.241</v>
      </c>
      <c r="H599" s="75" t="s">
        <v>1028</v>
      </c>
      <c r="I599" s="76" t="s">
        <v>989</v>
      </c>
      <c r="J599" s="77" t="s">
        <v>993</v>
      </c>
    </row>
    <row r="600" spans="7:10">
      <c r="G600" s="74">
        <v>14.247</v>
      </c>
      <c r="H600" s="75" t="s">
        <v>1029</v>
      </c>
      <c r="I600" s="76" t="s">
        <v>989</v>
      </c>
      <c r="J600" s="77" t="s">
        <v>993</v>
      </c>
    </row>
    <row r="601" spans="7:10">
      <c r="G601" s="74">
        <v>14.247999999999999</v>
      </c>
      <c r="H601" s="75" t="s">
        <v>1030</v>
      </c>
      <c r="I601" s="76" t="s">
        <v>989</v>
      </c>
      <c r="J601" s="77" t="s">
        <v>993</v>
      </c>
    </row>
    <row r="602" spans="7:10">
      <c r="G602" s="74">
        <v>14.249000000000001</v>
      </c>
      <c r="H602" s="75" t="s">
        <v>1031</v>
      </c>
      <c r="I602" s="76" t="s">
        <v>989</v>
      </c>
      <c r="J602" s="77" t="s">
        <v>993</v>
      </c>
    </row>
    <row r="603" spans="7:10">
      <c r="G603" s="74">
        <v>14.250999999999999</v>
      </c>
      <c r="H603" s="75" t="s">
        <v>1032</v>
      </c>
      <c r="I603" s="76" t="s">
        <v>989</v>
      </c>
      <c r="J603" s="77" t="s">
        <v>1033</v>
      </c>
    </row>
    <row r="604" spans="7:10">
      <c r="G604" s="74">
        <v>14.252000000000001</v>
      </c>
      <c r="H604" s="75" t="s">
        <v>1034</v>
      </c>
      <c r="I604" s="76" t="s">
        <v>989</v>
      </c>
      <c r="J604" s="77" t="s">
        <v>993</v>
      </c>
    </row>
    <row r="605" spans="7:10">
      <c r="G605" s="74">
        <v>14.259</v>
      </c>
      <c r="H605" s="75" t="s">
        <v>1035</v>
      </c>
      <c r="I605" s="76" t="s">
        <v>989</v>
      </c>
      <c r="J605" s="77" t="s">
        <v>993</v>
      </c>
    </row>
    <row r="606" spans="7:10">
      <c r="G606" s="74">
        <v>14.260999999999999</v>
      </c>
      <c r="H606" s="75" t="s">
        <v>1036</v>
      </c>
      <c r="I606" s="76" t="s">
        <v>989</v>
      </c>
      <c r="J606" s="77" t="s">
        <v>993</v>
      </c>
    </row>
    <row r="607" spans="7:10">
      <c r="G607" s="74">
        <v>14.265000000000001</v>
      </c>
      <c r="H607" s="75" t="s">
        <v>1037</v>
      </c>
      <c r="I607" s="76" t="s">
        <v>989</v>
      </c>
      <c r="J607" s="77" t="s">
        <v>993</v>
      </c>
    </row>
    <row r="608" spans="7:10">
      <c r="G608" s="74">
        <v>14.266999999999999</v>
      </c>
      <c r="H608" s="75" t="s">
        <v>1038</v>
      </c>
      <c r="I608" s="76" t="s">
        <v>989</v>
      </c>
      <c r="J608" s="77" t="s">
        <v>993</v>
      </c>
    </row>
    <row r="609" spans="7:10">
      <c r="G609" s="74">
        <v>14.269</v>
      </c>
      <c r="H609" s="75" t="s">
        <v>1039</v>
      </c>
      <c r="I609" s="76" t="s">
        <v>989</v>
      </c>
      <c r="J609" s="77" t="s">
        <v>993</v>
      </c>
    </row>
    <row r="610" spans="7:10">
      <c r="G610" s="74">
        <v>14.272</v>
      </c>
      <c r="H610" s="75" t="s">
        <v>1040</v>
      </c>
      <c r="I610" s="76" t="s">
        <v>989</v>
      </c>
      <c r="J610" s="77" t="s">
        <v>993</v>
      </c>
    </row>
    <row r="611" spans="7:10">
      <c r="G611" s="74">
        <v>14.273</v>
      </c>
      <c r="H611" s="75" t="s">
        <v>1041</v>
      </c>
      <c r="I611" s="76" t="s">
        <v>989</v>
      </c>
      <c r="J611" s="77" t="s">
        <v>993</v>
      </c>
    </row>
    <row r="612" spans="7:10">
      <c r="G612" s="74">
        <v>14.275</v>
      </c>
      <c r="H612" s="75" t="s">
        <v>1042</v>
      </c>
      <c r="I612" s="76" t="s">
        <v>989</v>
      </c>
      <c r="J612" s="77" t="s">
        <v>993</v>
      </c>
    </row>
    <row r="613" spans="7:10">
      <c r="G613" s="74">
        <v>14.276</v>
      </c>
      <c r="H613" s="75" t="s">
        <v>1043</v>
      </c>
      <c r="I613" s="76" t="s">
        <v>989</v>
      </c>
      <c r="J613" s="77" t="s">
        <v>993</v>
      </c>
    </row>
    <row r="614" spans="7:10">
      <c r="G614" s="74">
        <v>14.276999999999999</v>
      </c>
      <c r="H614" s="75" t="s">
        <v>1044</v>
      </c>
      <c r="I614" s="76" t="s">
        <v>989</v>
      </c>
      <c r="J614" s="77" t="s">
        <v>993</v>
      </c>
    </row>
    <row r="615" spans="7:10">
      <c r="G615" s="74">
        <v>14.278</v>
      </c>
      <c r="H615" s="75" t="s">
        <v>1045</v>
      </c>
      <c r="I615" s="76" t="s">
        <v>989</v>
      </c>
      <c r="J615" s="77" t="s">
        <v>993</v>
      </c>
    </row>
    <row r="616" spans="7:10">
      <c r="G616" s="74">
        <v>14.311</v>
      </c>
      <c r="H616" s="75" t="s">
        <v>1046</v>
      </c>
      <c r="I616" s="76" t="s">
        <v>989</v>
      </c>
      <c r="J616" s="77" t="s">
        <v>990</v>
      </c>
    </row>
    <row r="617" spans="7:10">
      <c r="G617" s="74">
        <v>14.313000000000001</v>
      </c>
      <c r="H617" s="75" t="s">
        <v>1047</v>
      </c>
      <c r="I617" s="76" t="s">
        <v>989</v>
      </c>
      <c r="J617" s="77" t="s">
        <v>990</v>
      </c>
    </row>
    <row r="618" spans="7:10">
      <c r="G618" s="74">
        <v>14.316000000000001</v>
      </c>
      <c r="H618" s="75" t="s">
        <v>1048</v>
      </c>
      <c r="I618" s="76" t="s">
        <v>989</v>
      </c>
      <c r="J618" s="77" t="s">
        <v>990</v>
      </c>
    </row>
    <row r="619" spans="7:10">
      <c r="G619" s="74">
        <v>14.321999999999999</v>
      </c>
      <c r="H619" s="75" t="s">
        <v>1049</v>
      </c>
      <c r="I619" s="76" t="s">
        <v>989</v>
      </c>
      <c r="J619" s="77" t="s">
        <v>990</v>
      </c>
    </row>
    <row r="620" spans="7:10">
      <c r="G620" s="74">
        <v>14.326000000000001</v>
      </c>
      <c r="H620" s="75" t="s">
        <v>1050</v>
      </c>
      <c r="I620" s="76" t="s">
        <v>989</v>
      </c>
      <c r="J620" s="77" t="s">
        <v>990</v>
      </c>
    </row>
    <row r="621" spans="7:10">
      <c r="G621" s="74">
        <v>14.327</v>
      </c>
      <c r="H621" s="75" t="s">
        <v>1051</v>
      </c>
      <c r="I621" s="76" t="s">
        <v>989</v>
      </c>
      <c r="J621" s="77" t="s">
        <v>990</v>
      </c>
    </row>
    <row r="622" spans="7:10">
      <c r="G622" s="74">
        <v>14.4</v>
      </c>
      <c r="H622" s="75" t="s">
        <v>1052</v>
      </c>
      <c r="I622" s="76" t="s">
        <v>989</v>
      </c>
      <c r="J622" s="77" t="s">
        <v>1053</v>
      </c>
    </row>
    <row r="623" spans="7:10">
      <c r="G623" s="74">
        <v>14.401</v>
      </c>
      <c r="H623" s="75" t="s">
        <v>1054</v>
      </c>
      <c r="I623" s="76" t="s">
        <v>989</v>
      </c>
      <c r="J623" s="77" t="s">
        <v>1053</v>
      </c>
    </row>
    <row r="624" spans="7:10">
      <c r="G624" s="74">
        <v>14.407999999999999</v>
      </c>
      <c r="H624" s="75" t="s">
        <v>1055</v>
      </c>
      <c r="I624" s="76" t="s">
        <v>989</v>
      </c>
      <c r="J624" s="77" t="s">
        <v>1053</v>
      </c>
    </row>
    <row r="625" spans="7:10">
      <c r="G625" s="74">
        <v>14.416</v>
      </c>
      <c r="H625" s="75" t="s">
        <v>1056</v>
      </c>
      <c r="I625" s="76" t="s">
        <v>989</v>
      </c>
      <c r="J625" s="77" t="s">
        <v>1053</v>
      </c>
    </row>
    <row r="626" spans="7:10">
      <c r="G626" s="74">
        <v>14.417</v>
      </c>
      <c r="H626" s="75" t="s">
        <v>1057</v>
      </c>
      <c r="I626" s="76" t="s">
        <v>989</v>
      </c>
      <c r="J626" s="77" t="s">
        <v>1053</v>
      </c>
    </row>
    <row r="627" spans="7:10">
      <c r="G627" s="74">
        <v>14.417999999999999</v>
      </c>
      <c r="H627" s="75" t="s">
        <v>1058</v>
      </c>
      <c r="I627" s="76" t="s">
        <v>989</v>
      </c>
      <c r="J627" s="77" t="s">
        <v>1053</v>
      </c>
    </row>
    <row r="628" spans="7:10">
      <c r="G628" s="74">
        <v>14.506</v>
      </c>
      <c r="H628" s="75" t="s">
        <v>1059</v>
      </c>
      <c r="I628" s="76" t="s">
        <v>989</v>
      </c>
      <c r="J628" s="77" t="s">
        <v>1060</v>
      </c>
    </row>
    <row r="629" spans="7:10">
      <c r="G629" s="74">
        <v>14.536</v>
      </c>
      <c r="H629" s="75" t="s">
        <v>1061</v>
      </c>
      <c r="I629" s="76" t="s">
        <v>989</v>
      </c>
      <c r="J629" s="77" t="s">
        <v>1060</v>
      </c>
    </row>
    <row r="630" spans="7:10">
      <c r="G630" s="74">
        <v>14.537000000000001</v>
      </c>
      <c r="H630" s="75" t="s">
        <v>1062</v>
      </c>
      <c r="I630" s="76" t="s">
        <v>989</v>
      </c>
      <c r="J630" s="77" t="s">
        <v>1060</v>
      </c>
    </row>
    <row r="631" spans="7:10">
      <c r="G631" s="74">
        <v>14.85</v>
      </c>
      <c r="H631" s="75" t="s">
        <v>1063</v>
      </c>
      <c r="I631" s="76" t="s">
        <v>989</v>
      </c>
      <c r="J631" s="77" t="s">
        <v>1064</v>
      </c>
    </row>
    <row r="632" spans="7:10">
      <c r="G632" s="74">
        <v>14.856</v>
      </c>
      <c r="H632" s="75" t="s">
        <v>1065</v>
      </c>
      <c r="I632" s="76" t="s">
        <v>989</v>
      </c>
      <c r="J632" s="77" t="s">
        <v>1064</v>
      </c>
    </row>
    <row r="633" spans="7:10">
      <c r="G633" s="74">
        <v>14.862</v>
      </c>
      <c r="H633" s="75" t="s">
        <v>1066</v>
      </c>
      <c r="I633" s="76" t="s">
        <v>989</v>
      </c>
      <c r="J633" s="77" t="s">
        <v>1064</v>
      </c>
    </row>
    <row r="634" spans="7:10">
      <c r="G634" s="74">
        <v>14.865</v>
      </c>
      <c r="H634" s="75" t="s">
        <v>1067</v>
      </c>
      <c r="I634" s="76" t="s">
        <v>989</v>
      </c>
      <c r="J634" s="77" t="s">
        <v>1064</v>
      </c>
    </row>
    <row r="635" spans="7:10">
      <c r="G635" s="74">
        <v>14.867000000000001</v>
      </c>
      <c r="H635" s="75" t="s">
        <v>1068</v>
      </c>
      <c r="I635" s="76" t="s">
        <v>989</v>
      </c>
      <c r="J635" s="77" t="s">
        <v>1064</v>
      </c>
    </row>
    <row r="636" spans="7:10">
      <c r="G636" s="74">
        <v>14.869</v>
      </c>
      <c r="H636" s="75" t="s">
        <v>1069</v>
      </c>
      <c r="I636" s="76" t="s">
        <v>989</v>
      </c>
      <c r="J636" s="77" t="s">
        <v>1064</v>
      </c>
    </row>
    <row r="637" spans="7:10">
      <c r="G637" s="74">
        <v>14.87</v>
      </c>
      <c r="H637" s="75" t="s">
        <v>1070</v>
      </c>
      <c r="I637" s="76" t="s">
        <v>989</v>
      </c>
      <c r="J637" s="77" t="s">
        <v>1064</v>
      </c>
    </row>
    <row r="638" spans="7:10">
      <c r="G638" s="74">
        <v>14.871</v>
      </c>
      <c r="H638" s="75" t="s">
        <v>1071</v>
      </c>
      <c r="I638" s="76" t="s">
        <v>989</v>
      </c>
      <c r="J638" s="77" t="s">
        <v>1064</v>
      </c>
    </row>
    <row r="639" spans="7:10">
      <c r="G639" s="74">
        <v>14.872</v>
      </c>
      <c r="H639" s="75" t="s">
        <v>1072</v>
      </c>
      <c r="I639" s="76" t="s">
        <v>989</v>
      </c>
      <c r="J639" s="77" t="s">
        <v>1064</v>
      </c>
    </row>
    <row r="640" spans="7:10">
      <c r="G640" s="74">
        <v>14.872999999999999</v>
      </c>
      <c r="H640" s="75" t="s">
        <v>1073</v>
      </c>
      <c r="I640" s="76" t="s">
        <v>989</v>
      </c>
      <c r="J640" s="77" t="s">
        <v>1064</v>
      </c>
    </row>
    <row r="641" spans="7:10">
      <c r="G641" s="74">
        <v>14.874000000000001</v>
      </c>
      <c r="H641" s="75" t="s">
        <v>1074</v>
      </c>
      <c r="I641" s="76" t="s">
        <v>989</v>
      </c>
      <c r="J641" s="77" t="s">
        <v>1064</v>
      </c>
    </row>
    <row r="642" spans="7:10">
      <c r="G642" s="74">
        <v>14.878</v>
      </c>
      <c r="H642" s="75" t="s">
        <v>1075</v>
      </c>
      <c r="I642" s="76" t="s">
        <v>989</v>
      </c>
      <c r="J642" s="77" t="s">
        <v>1064</v>
      </c>
    </row>
    <row r="643" spans="7:10">
      <c r="G643" s="74">
        <v>14.879</v>
      </c>
      <c r="H643" s="75" t="s">
        <v>1076</v>
      </c>
      <c r="I643" s="76" t="s">
        <v>989</v>
      </c>
      <c r="J643" s="77" t="s">
        <v>1064</v>
      </c>
    </row>
    <row r="644" spans="7:10">
      <c r="G644" s="74">
        <v>14.88</v>
      </c>
      <c r="H644" s="75" t="s">
        <v>1077</v>
      </c>
      <c r="I644" s="76" t="s">
        <v>989</v>
      </c>
      <c r="J644" s="77" t="s">
        <v>1064</v>
      </c>
    </row>
    <row r="645" spans="7:10">
      <c r="G645" s="74">
        <v>14.881</v>
      </c>
      <c r="H645" s="75" t="s">
        <v>1078</v>
      </c>
      <c r="I645" s="76" t="s">
        <v>989</v>
      </c>
      <c r="J645" s="77" t="s">
        <v>1064</v>
      </c>
    </row>
    <row r="646" spans="7:10">
      <c r="G646" s="74">
        <v>14.888</v>
      </c>
      <c r="H646" s="75" t="s">
        <v>1079</v>
      </c>
      <c r="I646" s="76" t="s">
        <v>989</v>
      </c>
      <c r="J646" s="77" t="s">
        <v>1064</v>
      </c>
    </row>
    <row r="647" spans="7:10">
      <c r="G647" s="74">
        <v>14.888999999999999</v>
      </c>
      <c r="H647" s="75" t="s">
        <v>1080</v>
      </c>
      <c r="I647" s="76" t="s">
        <v>989</v>
      </c>
      <c r="J647" s="77" t="s">
        <v>1064</v>
      </c>
    </row>
    <row r="648" spans="7:10">
      <c r="G648" s="74">
        <v>14.891999999999999</v>
      </c>
      <c r="H648" s="75" t="s">
        <v>1081</v>
      </c>
      <c r="I648" s="76" t="s">
        <v>989</v>
      </c>
      <c r="J648" s="77" t="s">
        <v>1064</v>
      </c>
    </row>
    <row r="649" spans="7:10">
      <c r="G649" s="74">
        <v>14.893000000000001</v>
      </c>
      <c r="H649" s="75" t="s">
        <v>1082</v>
      </c>
      <c r="I649" s="76" t="s">
        <v>989</v>
      </c>
      <c r="J649" s="77" t="s">
        <v>1064</v>
      </c>
    </row>
    <row r="650" spans="7:10">
      <c r="G650" s="74">
        <v>14.895</v>
      </c>
      <c r="H650" s="75" t="s">
        <v>1083</v>
      </c>
      <c r="I650" s="76" t="s">
        <v>989</v>
      </c>
      <c r="J650" s="77" t="s">
        <v>1064</v>
      </c>
    </row>
    <row r="651" spans="7:10">
      <c r="G651" s="74">
        <v>14.896000000000001</v>
      </c>
      <c r="H651" s="75" t="s">
        <v>1084</v>
      </c>
      <c r="I651" s="76" t="s">
        <v>989</v>
      </c>
      <c r="J651" s="77" t="s">
        <v>1064</v>
      </c>
    </row>
    <row r="652" spans="7:10">
      <c r="G652" s="74">
        <v>14.898999999999999</v>
      </c>
      <c r="H652" s="75" t="s">
        <v>1085</v>
      </c>
      <c r="I652" s="76" t="s">
        <v>989</v>
      </c>
      <c r="J652" s="77" t="s">
        <v>1064</v>
      </c>
    </row>
    <row r="653" spans="7:10">
      <c r="G653" s="74">
        <v>14.9</v>
      </c>
      <c r="H653" s="75" t="s">
        <v>1086</v>
      </c>
      <c r="I653" s="76" t="s">
        <v>989</v>
      </c>
      <c r="J653" s="77" t="s">
        <v>1087</v>
      </c>
    </row>
    <row r="654" spans="7:10">
      <c r="G654" s="74">
        <v>14.901</v>
      </c>
      <c r="H654" s="75" t="s">
        <v>1088</v>
      </c>
      <c r="I654" s="76" t="s">
        <v>989</v>
      </c>
      <c r="J654" s="77" t="s">
        <v>1087</v>
      </c>
    </row>
    <row r="655" spans="7:10">
      <c r="G655" s="74">
        <v>14.901999999999999</v>
      </c>
      <c r="H655" s="75" t="s">
        <v>1089</v>
      </c>
      <c r="I655" s="76" t="s">
        <v>989</v>
      </c>
      <c r="J655" s="77" t="s">
        <v>1087</v>
      </c>
    </row>
    <row r="656" spans="7:10">
      <c r="G656" s="74">
        <v>14.904999999999999</v>
      </c>
      <c r="H656" s="75" t="s">
        <v>1090</v>
      </c>
      <c r="I656" s="76" t="s">
        <v>989</v>
      </c>
      <c r="J656" s="77" t="s">
        <v>1087</v>
      </c>
    </row>
    <row r="657" spans="7:10">
      <c r="G657" s="74">
        <v>14.906000000000001</v>
      </c>
      <c r="H657" s="75" t="s">
        <v>1091</v>
      </c>
      <c r="I657" s="76" t="s">
        <v>989</v>
      </c>
      <c r="J657" s="77" t="s">
        <v>1087</v>
      </c>
    </row>
    <row r="658" spans="7:10">
      <c r="G658" s="74">
        <v>14.912000000000001</v>
      </c>
      <c r="H658" s="75" t="s">
        <v>1092</v>
      </c>
      <c r="I658" s="76" t="s">
        <v>989</v>
      </c>
      <c r="J658" s="77" t="s">
        <v>1087</v>
      </c>
    </row>
    <row r="659" spans="7:10">
      <c r="G659" s="74">
        <v>14.913</v>
      </c>
      <c r="H659" s="75" t="s">
        <v>1093</v>
      </c>
      <c r="I659" s="76" t="s">
        <v>989</v>
      </c>
      <c r="J659" s="77" t="s">
        <v>1087</v>
      </c>
    </row>
    <row r="660" spans="7:10">
      <c r="G660" s="74">
        <v>14.914</v>
      </c>
      <c r="H660" s="75" t="s">
        <v>1094</v>
      </c>
      <c r="I660" s="76" t="s">
        <v>989</v>
      </c>
      <c r="J660" s="77" t="s">
        <v>1087</v>
      </c>
    </row>
    <row r="661" spans="7:10">
      <c r="G661" s="74">
        <v>14.92</v>
      </c>
      <c r="H661" s="75" t="s">
        <v>1095</v>
      </c>
      <c r="I661" s="76" t="s">
        <v>989</v>
      </c>
      <c r="J661" s="77" t="s">
        <v>1087</v>
      </c>
    </row>
    <row r="662" spans="7:10">
      <c r="G662" s="74">
        <v>14.920999999999999</v>
      </c>
      <c r="H662" s="75" t="s">
        <v>1096</v>
      </c>
      <c r="I662" s="76" t="s">
        <v>989</v>
      </c>
      <c r="J662" s="77" t="s">
        <v>1087</v>
      </c>
    </row>
    <row r="663" spans="7:10">
      <c r="G663" s="74">
        <v>15.010999999999999</v>
      </c>
      <c r="H663" s="75" t="s">
        <v>1097</v>
      </c>
      <c r="I663" s="76" t="s">
        <v>1098</v>
      </c>
      <c r="J663" s="77" t="s">
        <v>1099</v>
      </c>
    </row>
    <row r="664" spans="7:10">
      <c r="G664" s="74">
        <v>15.012</v>
      </c>
      <c r="H664" s="75" t="s">
        <v>1100</v>
      </c>
      <c r="I664" s="76" t="s">
        <v>1098</v>
      </c>
      <c r="J664" s="77" t="s">
        <v>1099</v>
      </c>
    </row>
    <row r="665" spans="7:10">
      <c r="G665" s="74">
        <v>15.013</v>
      </c>
      <c r="H665" s="75" t="s">
        <v>1101</v>
      </c>
      <c r="I665" s="76" t="s">
        <v>1098</v>
      </c>
      <c r="J665" s="77" t="s">
        <v>1102</v>
      </c>
    </row>
    <row r="666" spans="7:10">
      <c r="G666" s="74">
        <v>15.013999999999999</v>
      </c>
      <c r="H666" s="75" t="s">
        <v>1103</v>
      </c>
      <c r="I666" s="76" t="s">
        <v>1098</v>
      </c>
      <c r="J666" s="77" t="s">
        <v>1099</v>
      </c>
    </row>
    <row r="667" spans="7:10">
      <c r="G667" s="74">
        <v>15.015000000000001</v>
      </c>
      <c r="H667" s="75" t="s">
        <v>1104</v>
      </c>
      <c r="I667" s="76" t="s">
        <v>1098</v>
      </c>
      <c r="J667" s="77" t="s">
        <v>1105</v>
      </c>
    </row>
    <row r="668" spans="7:10">
      <c r="G668" s="74">
        <v>15.016</v>
      </c>
      <c r="H668" s="75" t="s">
        <v>1097</v>
      </c>
      <c r="I668" s="76" t="s">
        <v>1098</v>
      </c>
      <c r="J668" s="77" t="s">
        <v>1105</v>
      </c>
    </row>
    <row r="669" spans="7:10">
      <c r="G669" s="74">
        <v>15.016999999999999</v>
      </c>
      <c r="H669" s="75" t="s">
        <v>1106</v>
      </c>
      <c r="I669" s="76" t="s">
        <v>1098</v>
      </c>
      <c r="J669" s="77" t="s">
        <v>1105</v>
      </c>
    </row>
    <row r="670" spans="7:10">
      <c r="G670" s="74">
        <v>15.018000000000001</v>
      </c>
      <c r="H670" s="75" t="s">
        <v>1107</v>
      </c>
      <c r="I670" s="76" t="s">
        <v>1098</v>
      </c>
      <c r="J670" s="77" t="s">
        <v>1108</v>
      </c>
    </row>
    <row r="671" spans="7:10">
      <c r="G671" s="74">
        <v>15.019</v>
      </c>
      <c r="H671" s="75" t="s">
        <v>1109</v>
      </c>
      <c r="I671" s="76" t="s">
        <v>1098</v>
      </c>
      <c r="J671" s="77" t="s">
        <v>1110</v>
      </c>
    </row>
    <row r="672" spans="7:10">
      <c r="G672" s="74">
        <v>15.02</v>
      </c>
      <c r="H672" s="75" t="s">
        <v>1111</v>
      </c>
      <c r="I672" s="76" t="s">
        <v>1098</v>
      </c>
      <c r="J672" s="77" t="s">
        <v>1112</v>
      </c>
    </row>
    <row r="673" spans="7:10">
      <c r="G673" s="74">
        <v>15.021000000000001</v>
      </c>
      <c r="H673" s="75" t="s">
        <v>1113</v>
      </c>
      <c r="I673" s="76" t="s">
        <v>1098</v>
      </c>
      <c r="J673" s="77" t="s">
        <v>1112</v>
      </c>
    </row>
    <row r="674" spans="7:10">
      <c r="G674" s="74">
        <v>15.022</v>
      </c>
      <c r="H674" s="75" t="s">
        <v>1114</v>
      </c>
      <c r="I674" s="76" t="s">
        <v>1098</v>
      </c>
      <c r="J674" s="77" t="s">
        <v>1112</v>
      </c>
    </row>
    <row r="675" spans="7:10">
      <c r="G675" s="74">
        <v>15.023999999999999</v>
      </c>
      <c r="H675" s="75" t="s">
        <v>1115</v>
      </c>
      <c r="I675" s="76" t="s">
        <v>1098</v>
      </c>
      <c r="J675" s="77" t="s">
        <v>1112</v>
      </c>
    </row>
    <row r="676" spans="7:10">
      <c r="G676" s="74">
        <v>15.025</v>
      </c>
      <c r="H676" s="75" t="s">
        <v>1116</v>
      </c>
      <c r="I676" s="76" t="s">
        <v>1098</v>
      </c>
      <c r="J676" s="77" t="s">
        <v>1112</v>
      </c>
    </row>
    <row r="677" spans="7:10">
      <c r="G677" s="74">
        <v>15.026</v>
      </c>
      <c r="H677" s="75" t="s">
        <v>1117</v>
      </c>
      <c r="I677" s="76" t="s">
        <v>1098</v>
      </c>
      <c r="J677" s="77" t="s">
        <v>1112</v>
      </c>
    </row>
    <row r="678" spans="7:10">
      <c r="G678" s="74">
        <v>15.026999999999999</v>
      </c>
      <c r="H678" s="75" t="s">
        <v>1118</v>
      </c>
      <c r="I678" s="76" t="s">
        <v>1098</v>
      </c>
      <c r="J678" s="77" t="s">
        <v>1112</v>
      </c>
    </row>
    <row r="679" spans="7:10">
      <c r="G679" s="74">
        <v>15.028</v>
      </c>
      <c r="H679" s="75" t="s">
        <v>1119</v>
      </c>
      <c r="I679" s="76" t="s">
        <v>1098</v>
      </c>
      <c r="J679" s="77" t="s">
        <v>1112</v>
      </c>
    </row>
    <row r="680" spans="7:10">
      <c r="G680" s="74">
        <v>15.029</v>
      </c>
      <c r="H680" s="75" t="s">
        <v>1120</v>
      </c>
      <c r="I680" s="76" t="s">
        <v>1098</v>
      </c>
      <c r="J680" s="77" t="s">
        <v>1112</v>
      </c>
    </row>
    <row r="681" spans="7:10">
      <c r="G681" s="74">
        <v>15.03</v>
      </c>
      <c r="H681" s="75" t="s">
        <v>1121</v>
      </c>
      <c r="I681" s="76" t="s">
        <v>1098</v>
      </c>
      <c r="J681" s="77" t="s">
        <v>1112</v>
      </c>
    </row>
    <row r="682" spans="7:10">
      <c r="G682" s="74">
        <v>15.031000000000001</v>
      </c>
      <c r="H682" s="75" t="s">
        <v>1122</v>
      </c>
      <c r="I682" s="76" t="s">
        <v>1098</v>
      </c>
      <c r="J682" s="77" t="s">
        <v>1112</v>
      </c>
    </row>
    <row r="683" spans="7:10">
      <c r="G683" s="74">
        <v>15.032</v>
      </c>
      <c r="H683" s="75" t="s">
        <v>1123</v>
      </c>
      <c r="I683" s="76" t="s">
        <v>1098</v>
      </c>
      <c r="J683" s="77" t="s">
        <v>1112</v>
      </c>
    </row>
    <row r="684" spans="7:10">
      <c r="G684" s="74">
        <v>15.032999999999999</v>
      </c>
      <c r="H684" s="75" t="s">
        <v>1124</v>
      </c>
      <c r="I684" s="76" t="s">
        <v>1098</v>
      </c>
      <c r="J684" s="77" t="s">
        <v>1112</v>
      </c>
    </row>
    <row r="685" spans="7:10">
      <c r="G685" s="74">
        <v>15.034000000000001</v>
      </c>
      <c r="H685" s="75" t="s">
        <v>1125</v>
      </c>
      <c r="I685" s="76" t="s">
        <v>1098</v>
      </c>
      <c r="J685" s="77" t="s">
        <v>1112</v>
      </c>
    </row>
    <row r="686" spans="7:10">
      <c r="G686" s="74">
        <v>15.035</v>
      </c>
      <c r="H686" s="75" t="s">
        <v>1126</v>
      </c>
      <c r="I686" s="76" t="s">
        <v>1098</v>
      </c>
      <c r="J686" s="77" t="s">
        <v>1112</v>
      </c>
    </row>
    <row r="687" spans="7:10">
      <c r="G687" s="74">
        <v>15.036</v>
      </c>
      <c r="H687" s="75" t="s">
        <v>1127</v>
      </c>
      <c r="I687" s="76" t="s">
        <v>1098</v>
      </c>
      <c r="J687" s="77" t="s">
        <v>1112</v>
      </c>
    </row>
    <row r="688" spans="7:10">
      <c r="G688" s="74">
        <v>15.037000000000001</v>
      </c>
      <c r="H688" s="75" t="s">
        <v>1128</v>
      </c>
      <c r="I688" s="76" t="s">
        <v>1098</v>
      </c>
      <c r="J688" s="77" t="s">
        <v>1112</v>
      </c>
    </row>
    <row r="689" spans="7:10">
      <c r="G689" s="74">
        <v>15.038</v>
      </c>
      <c r="H689" s="75" t="s">
        <v>1129</v>
      </c>
      <c r="I689" s="76" t="s">
        <v>1098</v>
      </c>
      <c r="J689" s="77" t="s">
        <v>1112</v>
      </c>
    </row>
    <row r="690" spans="7:10">
      <c r="G690" s="74">
        <v>15.04</v>
      </c>
      <c r="H690" s="75" t="s">
        <v>1130</v>
      </c>
      <c r="I690" s="76" t="s">
        <v>1098</v>
      </c>
      <c r="J690" s="77" t="s">
        <v>1112</v>
      </c>
    </row>
    <row r="691" spans="7:10">
      <c r="G691" s="74">
        <v>15.041</v>
      </c>
      <c r="H691" s="75" t="s">
        <v>1131</v>
      </c>
      <c r="I691" s="76" t="s">
        <v>1098</v>
      </c>
      <c r="J691" s="77" t="s">
        <v>1112</v>
      </c>
    </row>
    <row r="692" spans="7:10">
      <c r="G692" s="74">
        <v>15.042</v>
      </c>
      <c r="H692" s="75" t="s">
        <v>1132</v>
      </c>
      <c r="I692" s="76" t="s">
        <v>1098</v>
      </c>
      <c r="J692" s="77" t="s">
        <v>1112</v>
      </c>
    </row>
    <row r="693" spans="7:10">
      <c r="G693" s="74">
        <v>15.042999999999999</v>
      </c>
      <c r="H693" s="75" t="s">
        <v>1133</v>
      </c>
      <c r="I693" s="76" t="s">
        <v>1098</v>
      </c>
      <c r="J693" s="77" t="s">
        <v>1112</v>
      </c>
    </row>
    <row r="694" spans="7:10">
      <c r="G694" s="74">
        <v>15.044</v>
      </c>
      <c r="H694" s="75" t="s">
        <v>1134</v>
      </c>
      <c r="I694" s="76" t="s">
        <v>1098</v>
      </c>
      <c r="J694" s="77" t="s">
        <v>1112</v>
      </c>
    </row>
    <row r="695" spans="7:10">
      <c r="G695" s="74">
        <v>15.045999999999999</v>
      </c>
      <c r="H695" s="75" t="s">
        <v>1135</v>
      </c>
      <c r="I695" s="76" t="s">
        <v>1098</v>
      </c>
      <c r="J695" s="77" t="s">
        <v>1112</v>
      </c>
    </row>
    <row r="696" spans="7:10">
      <c r="G696" s="74">
        <v>15.047000000000001</v>
      </c>
      <c r="H696" s="75" t="s">
        <v>1136</v>
      </c>
      <c r="I696" s="76" t="s">
        <v>1098</v>
      </c>
      <c r="J696" s="77" t="s">
        <v>1112</v>
      </c>
    </row>
    <row r="697" spans="7:10">
      <c r="G697" s="74">
        <v>15.048</v>
      </c>
      <c r="H697" s="75" t="s">
        <v>1137</v>
      </c>
      <c r="I697" s="76" t="s">
        <v>1098</v>
      </c>
      <c r="J697" s="77" t="s">
        <v>1112</v>
      </c>
    </row>
    <row r="698" spans="7:10">
      <c r="G698" s="74">
        <v>15.051</v>
      </c>
      <c r="H698" s="75" t="s">
        <v>1138</v>
      </c>
      <c r="I698" s="76" t="s">
        <v>1098</v>
      </c>
      <c r="J698" s="77" t="s">
        <v>1112</v>
      </c>
    </row>
    <row r="699" spans="7:10">
      <c r="G699" s="74">
        <v>15.052</v>
      </c>
      <c r="H699" s="75" t="s">
        <v>1139</v>
      </c>
      <c r="I699" s="76" t="s">
        <v>1098</v>
      </c>
      <c r="J699" s="77" t="s">
        <v>1112</v>
      </c>
    </row>
    <row r="700" spans="7:10">
      <c r="G700" s="74">
        <v>15.053000000000001</v>
      </c>
      <c r="H700" s="75" t="s">
        <v>1140</v>
      </c>
      <c r="I700" s="76" t="s">
        <v>1098</v>
      </c>
      <c r="J700" s="77" t="s">
        <v>1112</v>
      </c>
    </row>
    <row r="701" spans="7:10">
      <c r="G701" s="74">
        <v>15.057</v>
      </c>
      <c r="H701" s="75" t="s">
        <v>1141</v>
      </c>
      <c r="I701" s="76" t="s">
        <v>1098</v>
      </c>
      <c r="J701" s="77" t="s">
        <v>1112</v>
      </c>
    </row>
    <row r="702" spans="7:10">
      <c r="G702" s="74">
        <v>15.058</v>
      </c>
      <c r="H702" s="75" t="s">
        <v>1142</v>
      </c>
      <c r="I702" s="76" t="s">
        <v>1098</v>
      </c>
      <c r="J702" s="77" t="s">
        <v>1112</v>
      </c>
    </row>
    <row r="703" spans="7:10">
      <c r="G703" s="74">
        <v>15.058999999999999</v>
      </c>
      <c r="H703" s="75" t="s">
        <v>1143</v>
      </c>
      <c r="I703" s="76" t="s">
        <v>1098</v>
      </c>
      <c r="J703" s="77" t="s">
        <v>1112</v>
      </c>
    </row>
    <row r="704" spans="7:10">
      <c r="G704" s="74">
        <v>15.06</v>
      </c>
      <c r="H704" s="75" t="s">
        <v>1144</v>
      </c>
      <c r="I704" s="76" t="s">
        <v>1098</v>
      </c>
      <c r="J704" s="77" t="s">
        <v>1112</v>
      </c>
    </row>
    <row r="705" spans="7:10">
      <c r="G705" s="74">
        <v>15.061</v>
      </c>
      <c r="H705" s="75" t="s">
        <v>1145</v>
      </c>
      <c r="I705" s="76" t="s">
        <v>1098</v>
      </c>
      <c r="J705" s="77" t="s">
        <v>1112</v>
      </c>
    </row>
    <row r="706" spans="7:10">
      <c r="G706" s="74">
        <v>15.061999999999999</v>
      </c>
      <c r="H706" s="75" t="s">
        <v>1146</v>
      </c>
      <c r="I706" s="76" t="s">
        <v>1098</v>
      </c>
      <c r="J706" s="77" t="s">
        <v>1112</v>
      </c>
    </row>
    <row r="707" spans="7:10">
      <c r="G707" s="74">
        <v>15.063000000000001</v>
      </c>
      <c r="H707" s="75" t="s">
        <v>1147</v>
      </c>
      <c r="I707" s="76" t="s">
        <v>1098</v>
      </c>
      <c r="J707" s="77" t="s">
        <v>1112</v>
      </c>
    </row>
    <row r="708" spans="7:10">
      <c r="G708" s="74">
        <v>15.065</v>
      </c>
      <c r="H708" s="75" t="s">
        <v>1148</v>
      </c>
      <c r="I708" s="76" t="s">
        <v>1098</v>
      </c>
      <c r="J708" s="77" t="s">
        <v>1112</v>
      </c>
    </row>
    <row r="709" spans="7:10">
      <c r="G709" s="74">
        <v>15.066000000000001</v>
      </c>
      <c r="H709" s="75" t="s">
        <v>1149</v>
      </c>
      <c r="I709" s="76" t="s">
        <v>1098</v>
      </c>
      <c r="J709" s="77" t="s">
        <v>1112</v>
      </c>
    </row>
    <row r="710" spans="7:10">
      <c r="G710" s="74">
        <v>15.067</v>
      </c>
      <c r="H710" s="75" t="s">
        <v>1150</v>
      </c>
      <c r="I710" s="76" t="s">
        <v>1098</v>
      </c>
      <c r="J710" s="77" t="s">
        <v>1112</v>
      </c>
    </row>
    <row r="711" spans="7:10">
      <c r="G711" s="74">
        <v>15.068</v>
      </c>
      <c r="H711" s="75" t="s">
        <v>1151</v>
      </c>
      <c r="I711" s="76" t="s">
        <v>1098</v>
      </c>
      <c r="J711" s="77" t="s">
        <v>1152</v>
      </c>
    </row>
    <row r="712" spans="7:10">
      <c r="G712" s="74">
        <v>15.069000000000001</v>
      </c>
      <c r="H712" s="75" t="s">
        <v>1153</v>
      </c>
      <c r="I712" s="76" t="s">
        <v>1098</v>
      </c>
      <c r="J712" s="77" t="s">
        <v>1154</v>
      </c>
    </row>
    <row r="713" spans="7:10">
      <c r="G713" s="74">
        <v>15.07</v>
      </c>
      <c r="H713" s="75" t="s">
        <v>1097</v>
      </c>
      <c r="I713" s="76" t="s">
        <v>1098</v>
      </c>
      <c r="J713" s="77" t="s">
        <v>1155</v>
      </c>
    </row>
    <row r="714" spans="7:10">
      <c r="G714" s="74">
        <v>15.071</v>
      </c>
      <c r="H714" s="75" t="s">
        <v>1156</v>
      </c>
      <c r="I714" s="76" t="s">
        <v>1098</v>
      </c>
      <c r="J714" s="77" t="s">
        <v>1099</v>
      </c>
    </row>
    <row r="715" spans="7:10">
      <c r="G715" s="74">
        <v>15.071999999999999</v>
      </c>
      <c r="H715" s="75" t="s">
        <v>1157</v>
      </c>
      <c r="I715" s="76" t="s">
        <v>1098</v>
      </c>
      <c r="J715" s="77" t="s">
        <v>1158</v>
      </c>
    </row>
    <row r="716" spans="7:10">
      <c r="G716" s="74">
        <v>15.073</v>
      </c>
      <c r="H716" s="75" t="s">
        <v>1159</v>
      </c>
      <c r="I716" s="76" t="s">
        <v>1098</v>
      </c>
      <c r="J716" s="77" t="s">
        <v>1158</v>
      </c>
    </row>
    <row r="717" spans="7:10">
      <c r="G717" s="74">
        <v>15.074</v>
      </c>
      <c r="H717" s="75" t="s">
        <v>1160</v>
      </c>
      <c r="I717" s="76" t="s">
        <v>1098</v>
      </c>
      <c r="J717" s="77" t="s">
        <v>1155</v>
      </c>
    </row>
    <row r="718" spans="7:10">
      <c r="G718" s="74">
        <v>15.074999999999999</v>
      </c>
      <c r="H718" s="75" t="s">
        <v>1161</v>
      </c>
      <c r="I718" s="76" t="s">
        <v>1098</v>
      </c>
      <c r="J718" s="77" t="s">
        <v>1155</v>
      </c>
    </row>
    <row r="719" spans="7:10">
      <c r="G719" s="74">
        <v>15.076000000000001</v>
      </c>
      <c r="H719" s="75" t="s">
        <v>1162</v>
      </c>
      <c r="I719" s="76" t="s">
        <v>1098</v>
      </c>
      <c r="J719" s="77" t="s">
        <v>1155</v>
      </c>
    </row>
    <row r="720" spans="7:10">
      <c r="G720" s="74">
        <v>15.077</v>
      </c>
      <c r="H720" s="75" t="s">
        <v>1163</v>
      </c>
      <c r="I720" s="76" t="s">
        <v>1098</v>
      </c>
      <c r="J720" s="77" t="s">
        <v>1155</v>
      </c>
    </row>
    <row r="721" spans="7:10">
      <c r="G721" s="74">
        <v>15.077999999999999</v>
      </c>
      <c r="H721" s="75" t="s">
        <v>1164</v>
      </c>
      <c r="I721" s="76" t="s">
        <v>1098</v>
      </c>
      <c r="J721" s="77" t="s">
        <v>1155</v>
      </c>
    </row>
    <row r="722" spans="7:10">
      <c r="G722" s="74">
        <v>15.079000000000001</v>
      </c>
      <c r="H722" s="75" t="s">
        <v>1165</v>
      </c>
      <c r="I722" s="76" t="s">
        <v>1098</v>
      </c>
      <c r="J722" s="77" t="s">
        <v>1102</v>
      </c>
    </row>
    <row r="723" spans="7:10">
      <c r="G723" s="74">
        <v>15.099</v>
      </c>
      <c r="H723" s="75" t="s">
        <v>1166</v>
      </c>
      <c r="I723" s="76" t="s">
        <v>1098</v>
      </c>
      <c r="J723" s="77" t="s">
        <v>1108</v>
      </c>
    </row>
    <row r="724" spans="7:10">
      <c r="G724" s="74">
        <v>15.108000000000001</v>
      </c>
      <c r="H724" s="75" t="s">
        <v>1167</v>
      </c>
      <c r="I724" s="76" t="s">
        <v>1098</v>
      </c>
      <c r="J724" s="77" t="s">
        <v>1112</v>
      </c>
    </row>
    <row r="725" spans="7:10">
      <c r="G725" s="74">
        <v>15.113</v>
      </c>
      <c r="H725" s="75" t="s">
        <v>1168</v>
      </c>
      <c r="I725" s="76" t="s">
        <v>1098</v>
      </c>
      <c r="J725" s="77" t="s">
        <v>1112</v>
      </c>
    </row>
    <row r="726" spans="7:10">
      <c r="G726" s="74">
        <v>15.114000000000001</v>
      </c>
      <c r="H726" s="75" t="s">
        <v>1169</v>
      </c>
      <c r="I726" s="76" t="s">
        <v>1098</v>
      </c>
      <c r="J726" s="77" t="s">
        <v>1112</v>
      </c>
    </row>
    <row r="727" spans="7:10">
      <c r="G727" s="74">
        <v>15.124000000000001</v>
      </c>
      <c r="H727" s="75" t="s">
        <v>1170</v>
      </c>
      <c r="I727" s="76" t="s">
        <v>1098</v>
      </c>
      <c r="J727" s="77" t="s">
        <v>1112</v>
      </c>
    </row>
    <row r="728" spans="7:10">
      <c r="G728" s="74">
        <v>15.13</v>
      </c>
      <c r="H728" s="75" t="s">
        <v>1171</v>
      </c>
      <c r="I728" s="76" t="s">
        <v>1098</v>
      </c>
      <c r="J728" s="77" t="s">
        <v>1112</v>
      </c>
    </row>
    <row r="729" spans="7:10">
      <c r="G729" s="74">
        <v>15.132999999999999</v>
      </c>
      <c r="H729" s="75" t="s">
        <v>1172</v>
      </c>
      <c r="I729" s="76" t="s">
        <v>1098</v>
      </c>
      <c r="J729" s="77" t="s">
        <v>1112</v>
      </c>
    </row>
    <row r="730" spans="7:10">
      <c r="G730" s="74">
        <v>15.141</v>
      </c>
      <c r="H730" s="75" t="s">
        <v>1173</v>
      </c>
      <c r="I730" s="76" t="s">
        <v>1098</v>
      </c>
      <c r="J730" s="77" t="s">
        <v>1112</v>
      </c>
    </row>
    <row r="731" spans="7:10">
      <c r="G731" s="74">
        <v>15.144</v>
      </c>
      <c r="H731" s="75" t="s">
        <v>1174</v>
      </c>
      <c r="I731" s="76" t="s">
        <v>1098</v>
      </c>
      <c r="J731" s="77" t="s">
        <v>1112</v>
      </c>
    </row>
    <row r="732" spans="7:10">
      <c r="G732" s="74">
        <v>15.146000000000001</v>
      </c>
      <c r="H732" s="75" t="s">
        <v>1175</v>
      </c>
      <c r="I732" s="76" t="s">
        <v>1098</v>
      </c>
      <c r="J732" s="77" t="s">
        <v>1112</v>
      </c>
    </row>
    <row r="733" spans="7:10">
      <c r="G733" s="74">
        <v>15.147</v>
      </c>
      <c r="H733" s="75" t="s">
        <v>1176</v>
      </c>
      <c r="I733" s="76" t="s">
        <v>1098</v>
      </c>
      <c r="J733" s="77" t="s">
        <v>1112</v>
      </c>
    </row>
    <row r="734" spans="7:10">
      <c r="G734" s="74">
        <v>15.148</v>
      </c>
      <c r="H734" s="75" t="s">
        <v>1177</v>
      </c>
      <c r="I734" s="76" t="s">
        <v>1098</v>
      </c>
      <c r="J734" s="77" t="s">
        <v>1112</v>
      </c>
    </row>
    <row r="735" spans="7:10">
      <c r="G735" s="74">
        <v>15.148999999999999</v>
      </c>
      <c r="H735" s="75" t="s">
        <v>1178</v>
      </c>
      <c r="I735" s="76" t="s">
        <v>1098</v>
      </c>
      <c r="J735" s="77" t="s">
        <v>1112</v>
      </c>
    </row>
    <row r="736" spans="7:10">
      <c r="G736" s="74">
        <v>15.15</v>
      </c>
      <c r="H736" s="75" t="s">
        <v>1179</v>
      </c>
      <c r="I736" s="76" t="s">
        <v>1098</v>
      </c>
      <c r="J736" s="77" t="s">
        <v>1112</v>
      </c>
    </row>
    <row r="737" spans="7:10">
      <c r="G737" s="74">
        <v>15.151</v>
      </c>
      <c r="H737" s="75" t="s">
        <v>1180</v>
      </c>
      <c r="I737" s="76" t="s">
        <v>1098</v>
      </c>
      <c r="J737" s="77" t="s">
        <v>1112</v>
      </c>
    </row>
    <row r="738" spans="7:10">
      <c r="G738" s="74">
        <v>15.154</v>
      </c>
      <c r="H738" s="75" t="s">
        <v>1181</v>
      </c>
      <c r="I738" s="76" t="s">
        <v>1098</v>
      </c>
      <c r="J738" s="77" t="s">
        <v>1112</v>
      </c>
    </row>
    <row r="739" spans="7:10">
      <c r="G739" s="74">
        <v>15.154999999999999</v>
      </c>
      <c r="H739" s="75" t="s">
        <v>1182</v>
      </c>
      <c r="I739" s="76" t="s">
        <v>1098</v>
      </c>
      <c r="J739" s="77" t="s">
        <v>1112</v>
      </c>
    </row>
    <row r="740" spans="7:10">
      <c r="G740" s="74">
        <v>15.156000000000001</v>
      </c>
      <c r="H740" s="75" t="s">
        <v>1183</v>
      </c>
      <c r="I740" s="76" t="s">
        <v>1098</v>
      </c>
      <c r="J740" s="77" t="s">
        <v>1112</v>
      </c>
    </row>
    <row r="741" spans="7:10">
      <c r="G741" s="74">
        <v>15.157999999999999</v>
      </c>
      <c r="H741" s="75" t="s">
        <v>1184</v>
      </c>
      <c r="I741" s="76" t="s">
        <v>1098</v>
      </c>
      <c r="J741" s="77" t="s">
        <v>1108</v>
      </c>
    </row>
    <row r="742" spans="7:10">
      <c r="G742" s="74">
        <v>15.159000000000001</v>
      </c>
      <c r="H742" s="75" t="s">
        <v>1185</v>
      </c>
      <c r="I742" s="76" t="s">
        <v>1098</v>
      </c>
      <c r="J742" s="77" t="s">
        <v>1112</v>
      </c>
    </row>
    <row r="743" spans="7:10">
      <c r="G743" s="74">
        <v>15.16</v>
      </c>
      <c r="H743" s="75" t="s">
        <v>1186</v>
      </c>
      <c r="I743" s="76" t="s">
        <v>1098</v>
      </c>
      <c r="J743" s="77" t="s">
        <v>1112</v>
      </c>
    </row>
    <row r="744" spans="7:10">
      <c r="G744" s="74">
        <v>15.161</v>
      </c>
      <c r="H744" s="75" t="s">
        <v>1187</v>
      </c>
      <c r="I744" s="76" t="s">
        <v>1098</v>
      </c>
      <c r="J744" s="77" t="s">
        <v>1112</v>
      </c>
    </row>
    <row r="745" spans="7:10">
      <c r="G745" s="74">
        <v>15.162000000000001</v>
      </c>
      <c r="H745" s="75" t="s">
        <v>1188</v>
      </c>
      <c r="I745" s="76" t="s">
        <v>1098</v>
      </c>
      <c r="J745" s="77" t="s">
        <v>1112</v>
      </c>
    </row>
    <row r="746" spans="7:10">
      <c r="G746" s="74">
        <v>15.163</v>
      </c>
      <c r="H746" s="75" t="s">
        <v>1189</v>
      </c>
      <c r="I746" s="76" t="s">
        <v>1098</v>
      </c>
      <c r="J746" s="77" t="s">
        <v>1112</v>
      </c>
    </row>
    <row r="747" spans="7:10">
      <c r="G747" s="74">
        <v>15.214</v>
      </c>
      <c r="H747" s="75" t="s">
        <v>1190</v>
      </c>
      <c r="I747" s="76" t="s">
        <v>1098</v>
      </c>
      <c r="J747" s="77" t="s">
        <v>1105</v>
      </c>
    </row>
    <row r="748" spans="7:10">
      <c r="G748" s="74">
        <v>15.222</v>
      </c>
      <c r="H748" s="75" t="s">
        <v>1191</v>
      </c>
      <c r="I748" s="76" t="s">
        <v>1098</v>
      </c>
      <c r="J748" s="77" t="s">
        <v>1105</v>
      </c>
    </row>
    <row r="749" spans="7:10">
      <c r="G749" s="74">
        <v>15.224</v>
      </c>
      <c r="H749" s="75" t="s">
        <v>1192</v>
      </c>
      <c r="I749" s="76" t="s">
        <v>1098</v>
      </c>
      <c r="J749" s="77" t="s">
        <v>1105</v>
      </c>
    </row>
    <row r="750" spans="7:10">
      <c r="G750" s="74">
        <v>15.225</v>
      </c>
      <c r="H750" s="75" t="s">
        <v>1193</v>
      </c>
      <c r="I750" s="76" t="s">
        <v>1098</v>
      </c>
      <c r="J750" s="77" t="s">
        <v>1105</v>
      </c>
    </row>
    <row r="751" spans="7:10">
      <c r="G751" s="74">
        <v>15.226000000000001</v>
      </c>
      <c r="H751" s="75" t="s">
        <v>1194</v>
      </c>
      <c r="I751" s="76" t="s">
        <v>1098</v>
      </c>
      <c r="J751" s="77" t="s">
        <v>1108</v>
      </c>
    </row>
    <row r="752" spans="7:10">
      <c r="G752" s="74">
        <v>15.228</v>
      </c>
      <c r="H752" s="75" t="s">
        <v>1195</v>
      </c>
      <c r="I752" s="76" t="s">
        <v>1098</v>
      </c>
      <c r="J752" s="77" t="s">
        <v>1105</v>
      </c>
    </row>
    <row r="753" spans="7:10">
      <c r="G753" s="74">
        <v>15.228999999999999</v>
      </c>
      <c r="H753" s="75" t="s">
        <v>1196</v>
      </c>
      <c r="I753" s="76" t="s">
        <v>1098</v>
      </c>
      <c r="J753" s="77" t="s">
        <v>1105</v>
      </c>
    </row>
    <row r="754" spans="7:10">
      <c r="G754" s="74">
        <v>15.23</v>
      </c>
      <c r="H754" s="75" t="s">
        <v>1197</v>
      </c>
      <c r="I754" s="76" t="s">
        <v>1098</v>
      </c>
      <c r="J754" s="77" t="s">
        <v>1105</v>
      </c>
    </row>
    <row r="755" spans="7:10">
      <c r="G755" s="74">
        <v>15.231</v>
      </c>
      <c r="H755" s="75" t="s">
        <v>1198</v>
      </c>
      <c r="I755" s="76" t="s">
        <v>1098</v>
      </c>
      <c r="J755" s="77" t="s">
        <v>1105</v>
      </c>
    </row>
    <row r="756" spans="7:10">
      <c r="G756" s="74">
        <v>15.231999999999999</v>
      </c>
      <c r="H756" s="75" t="s">
        <v>1199</v>
      </c>
      <c r="I756" s="76" t="s">
        <v>1098</v>
      </c>
      <c r="J756" s="77" t="s">
        <v>1105</v>
      </c>
    </row>
    <row r="757" spans="7:10">
      <c r="G757" s="74">
        <v>15.233000000000001</v>
      </c>
      <c r="H757" s="75" t="s">
        <v>1200</v>
      </c>
      <c r="I757" s="76" t="s">
        <v>1098</v>
      </c>
      <c r="J757" s="77" t="s">
        <v>1105</v>
      </c>
    </row>
    <row r="758" spans="7:10">
      <c r="G758" s="74">
        <v>15.234</v>
      </c>
      <c r="H758" s="75" t="s">
        <v>1201</v>
      </c>
      <c r="I758" s="76" t="s">
        <v>1098</v>
      </c>
      <c r="J758" s="77" t="s">
        <v>1105</v>
      </c>
    </row>
    <row r="759" spans="7:10">
      <c r="G759" s="74">
        <v>15.234999999999999</v>
      </c>
      <c r="H759" s="75" t="s">
        <v>1202</v>
      </c>
      <c r="I759" s="76" t="s">
        <v>1098</v>
      </c>
      <c r="J759" s="77" t="s">
        <v>1105</v>
      </c>
    </row>
    <row r="760" spans="7:10">
      <c r="G760" s="74">
        <v>15.236000000000001</v>
      </c>
      <c r="H760" s="75" t="s">
        <v>1203</v>
      </c>
      <c r="I760" s="76" t="s">
        <v>1098</v>
      </c>
      <c r="J760" s="77" t="s">
        <v>1105</v>
      </c>
    </row>
    <row r="761" spans="7:10">
      <c r="G761" s="74">
        <v>15.237</v>
      </c>
      <c r="H761" s="75" t="s">
        <v>1204</v>
      </c>
      <c r="I761" s="76" t="s">
        <v>1098</v>
      </c>
      <c r="J761" s="77" t="s">
        <v>1105</v>
      </c>
    </row>
    <row r="762" spans="7:10">
      <c r="G762" s="74">
        <v>15.238</v>
      </c>
      <c r="H762" s="75" t="s">
        <v>1205</v>
      </c>
      <c r="I762" s="76" t="s">
        <v>1098</v>
      </c>
      <c r="J762" s="77" t="s">
        <v>1105</v>
      </c>
    </row>
    <row r="763" spans="7:10">
      <c r="G763" s="74">
        <v>15.239000000000001</v>
      </c>
      <c r="H763" s="75" t="s">
        <v>1206</v>
      </c>
      <c r="I763" s="76" t="s">
        <v>1098</v>
      </c>
      <c r="J763" s="77" t="s">
        <v>1105</v>
      </c>
    </row>
    <row r="764" spans="7:10">
      <c r="G764" s="74">
        <v>15.241</v>
      </c>
      <c r="H764" s="75" t="s">
        <v>1207</v>
      </c>
      <c r="I764" s="76" t="s">
        <v>1098</v>
      </c>
      <c r="J764" s="77" t="s">
        <v>1105</v>
      </c>
    </row>
    <row r="765" spans="7:10">
      <c r="G765" s="74">
        <v>15.243</v>
      </c>
      <c r="H765" s="75" t="s">
        <v>1208</v>
      </c>
      <c r="I765" s="76" t="s">
        <v>1098</v>
      </c>
      <c r="J765" s="77" t="s">
        <v>1105</v>
      </c>
    </row>
    <row r="766" spans="7:10">
      <c r="G766" s="74">
        <v>15.244</v>
      </c>
      <c r="H766" s="75" t="s">
        <v>1209</v>
      </c>
      <c r="I766" s="76" t="s">
        <v>1098</v>
      </c>
      <c r="J766" s="77" t="s">
        <v>1105</v>
      </c>
    </row>
    <row r="767" spans="7:10">
      <c r="G767" s="74">
        <v>15.244999999999999</v>
      </c>
      <c r="H767" s="75" t="s">
        <v>1210</v>
      </c>
      <c r="I767" s="76" t="s">
        <v>1098</v>
      </c>
      <c r="J767" s="77" t="s">
        <v>1105</v>
      </c>
    </row>
    <row r="768" spans="7:10">
      <c r="G768" s="74">
        <v>15.246</v>
      </c>
      <c r="H768" s="75" t="s">
        <v>1211</v>
      </c>
      <c r="I768" s="76" t="s">
        <v>1098</v>
      </c>
      <c r="J768" s="77" t="s">
        <v>1105</v>
      </c>
    </row>
    <row r="769" spans="7:10">
      <c r="G769" s="74">
        <v>15.247</v>
      </c>
      <c r="H769" s="75" t="s">
        <v>1212</v>
      </c>
      <c r="I769" s="76" t="s">
        <v>1098</v>
      </c>
      <c r="J769" s="77" t="s">
        <v>1105</v>
      </c>
    </row>
    <row r="770" spans="7:10">
      <c r="G770" s="74">
        <v>15.247999999999999</v>
      </c>
      <c r="H770" s="75" t="s">
        <v>1213</v>
      </c>
      <c r="I770" s="76" t="s">
        <v>1098</v>
      </c>
      <c r="J770" s="77" t="s">
        <v>1105</v>
      </c>
    </row>
    <row r="771" spans="7:10">
      <c r="G771" s="74">
        <v>15.25</v>
      </c>
      <c r="H771" s="75" t="s">
        <v>1214</v>
      </c>
      <c r="I771" s="76" t="s">
        <v>1215</v>
      </c>
      <c r="J771" s="77" t="s">
        <v>1216</v>
      </c>
    </row>
    <row r="772" spans="7:10">
      <c r="G772" s="74">
        <v>15.252000000000001</v>
      </c>
      <c r="H772" s="75" t="s">
        <v>1217</v>
      </c>
      <c r="I772" s="76" t="s">
        <v>1215</v>
      </c>
      <c r="J772" s="77" t="s">
        <v>1216</v>
      </c>
    </row>
    <row r="773" spans="7:10">
      <c r="G773" s="74">
        <v>15.253</v>
      </c>
      <c r="H773" s="75" t="s">
        <v>1218</v>
      </c>
      <c r="I773" s="76" t="s">
        <v>1215</v>
      </c>
      <c r="J773" s="77" t="s">
        <v>1216</v>
      </c>
    </row>
    <row r="774" spans="7:10">
      <c r="G774" s="74">
        <v>15.254</v>
      </c>
      <c r="H774" s="75" t="s">
        <v>1219</v>
      </c>
      <c r="I774" s="76" t="s">
        <v>1215</v>
      </c>
      <c r="J774" s="77" t="s">
        <v>1216</v>
      </c>
    </row>
    <row r="775" spans="7:10">
      <c r="G775" s="74">
        <v>15.255000000000001</v>
      </c>
      <c r="H775" s="75" t="s">
        <v>1220</v>
      </c>
      <c r="I775" s="76" t="s">
        <v>1215</v>
      </c>
      <c r="J775" s="77" t="s">
        <v>1216</v>
      </c>
    </row>
    <row r="776" spans="7:10">
      <c r="G776" s="74">
        <v>15.256</v>
      </c>
      <c r="H776" s="75" t="s">
        <v>1221</v>
      </c>
      <c r="I776" s="76" t="s">
        <v>1215</v>
      </c>
      <c r="J776" s="77" t="s">
        <v>1216</v>
      </c>
    </row>
    <row r="777" spans="7:10">
      <c r="G777" s="74">
        <v>15.406000000000001</v>
      </c>
      <c r="H777" s="75" t="s">
        <v>1222</v>
      </c>
      <c r="I777" s="76" t="s">
        <v>1098</v>
      </c>
      <c r="J777" s="77" t="s">
        <v>1099</v>
      </c>
    </row>
    <row r="778" spans="7:10">
      <c r="G778" s="74">
        <v>15.407</v>
      </c>
      <c r="H778" s="75" t="s">
        <v>1223</v>
      </c>
      <c r="I778" s="76" t="s">
        <v>1098</v>
      </c>
      <c r="J778" s="77" t="s">
        <v>1099</v>
      </c>
    </row>
    <row r="779" spans="7:10">
      <c r="G779" s="74">
        <v>15.407999999999999</v>
      </c>
      <c r="H779" s="75" t="s">
        <v>1224</v>
      </c>
      <c r="I779" s="76" t="s">
        <v>1098</v>
      </c>
      <c r="J779" s="77" t="s">
        <v>1102</v>
      </c>
    </row>
    <row r="780" spans="7:10">
      <c r="G780" s="74">
        <v>15.420999999999999</v>
      </c>
      <c r="H780" s="75" t="s">
        <v>1225</v>
      </c>
      <c r="I780" s="76" t="s">
        <v>1098</v>
      </c>
      <c r="J780" s="77" t="s">
        <v>1102</v>
      </c>
    </row>
    <row r="781" spans="7:10">
      <c r="G781" s="74">
        <v>15.422000000000001</v>
      </c>
      <c r="H781" s="75" t="s">
        <v>1226</v>
      </c>
      <c r="I781" s="76" t="s">
        <v>1098</v>
      </c>
      <c r="J781" s="77" t="s">
        <v>1102</v>
      </c>
    </row>
    <row r="782" spans="7:10">
      <c r="G782" s="74">
        <v>15.423</v>
      </c>
      <c r="H782" s="75" t="s">
        <v>1227</v>
      </c>
      <c r="I782" s="76" t="s">
        <v>1098</v>
      </c>
      <c r="J782" s="77" t="s">
        <v>1102</v>
      </c>
    </row>
    <row r="783" spans="7:10">
      <c r="G783" s="74">
        <v>15.423999999999999</v>
      </c>
      <c r="H783" s="75" t="s">
        <v>1228</v>
      </c>
      <c r="I783" s="76" t="s">
        <v>1098</v>
      </c>
      <c r="J783" s="77" t="s">
        <v>1102</v>
      </c>
    </row>
    <row r="784" spans="7:10">
      <c r="G784" s="74">
        <v>15.427</v>
      </c>
      <c r="H784" s="75" t="s">
        <v>1229</v>
      </c>
      <c r="I784" s="76" t="s">
        <v>1098</v>
      </c>
      <c r="J784" s="77" t="s">
        <v>1230</v>
      </c>
    </row>
    <row r="785" spans="7:10">
      <c r="G785" s="74">
        <v>15.428000000000001</v>
      </c>
      <c r="H785" s="75" t="s">
        <v>1231</v>
      </c>
      <c r="I785" s="76" t="s">
        <v>1098</v>
      </c>
      <c r="J785" s="77" t="s">
        <v>1102</v>
      </c>
    </row>
    <row r="786" spans="7:10">
      <c r="G786" s="74">
        <v>15.429</v>
      </c>
      <c r="H786" s="75" t="s">
        <v>1232</v>
      </c>
      <c r="I786" s="76" t="s">
        <v>1098</v>
      </c>
      <c r="J786" s="77" t="s">
        <v>1230</v>
      </c>
    </row>
    <row r="787" spans="7:10">
      <c r="G787" s="74">
        <v>15.43</v>
      </c>
      <c r="H787" s="75" t="s">
        <v>1233</v>
      </c>
      <c r="I787" s="76" t="s">
        <v>1098</v>
      </c>
      <c r="J787" s="77" t="s">
        <v>1230</v>
      </c>
    </row>
    <row r="788" spans="7:10">
      <c r="G788" s="74">
        <v>15.430999999999999</v>
      </c>
      <c r="H788" s="75" t="s">
        <v>1234</v>
      </c>
      <c r="I788" s="76" t="s">
        <v>1098</v>
      </c>
      <c r="J788" s="77" t="s">
        <v>1230</v>
      </c>
    </row>
    <row r="789" spans="7:10">
      <c r="G789" s="74">
        <v>15.432</v>
      </c>
      <c r="H789" s="75" t="s">
        <v>1235</v>
      </c>
      <c r="I789" s="76" t="s">
        <v>1098</v>
      </c>
      <c r="J789" s="77" t="s">
        <v>1230</v>
      </c>
    </row>
    <row r="790" spans="7:10">
      <c r="G790" s="74">
        <v>15.433</v>
      </c>
      <c r="H790" s="75" t="s">
        <v>1236</v>
      </c>
      <c r="I790" s="76" t="s">
        <v>1098</v>
      </c>
      <c r="J790" s="77" t="s">
        <v>1230</v>
      </c>
    </row>
    <row r="791" spans="7:10">
      <c r="G791" s="74">
        <v>15.433999999999999</v>
      </c>
      <c r="H791" s="75" t="s">
        <v>1237</v>
      </c>
      <c r="I791" s="76" t="s">
        <v>1098</v>
      </c>
      <c r="J791" s="77" t="s">
        <v>1230</v>
      </c>
    </row>
    <row r="792" spans="7:10">
      <c r="G792" s="74">
        <v>15.435</v>
      </c>
      <c r="H792" s="75" t="s">
        <v>1238</v>
      </c>
      <c r="I792" s="76" t="s">
        <v>1098</v>
      </c>
      <c r="J792" s="77" t="s">
        <v>1230</v>
      </c>
    </row>
    <row r="793" spans="7:10">
      <c r="G793" s="74">
        <v>15.436</v>
      </c>
      <c r="H793" s="75" t="s">
        <v>1239</v>
      </c>
      <c r="I793" s="76" t="s">
        <v>1098</v>
      </c>
      <c r="J793" s="77" t="s">
        <v>1230</v>
      </c>
    </row>
    <row r="794" spans="7:10">
      <c r="G794" s="74">
        <v>15.436999999999999</v>
      </c>
      <c r="H794" s="75" t="s">
        <v>1240</v>
      </c>
      <c r="I794" s="76" t="s">
        <v>1098</v>
      </c>
      <c r="J794" s="77" t="s">
        <v>1230</v>
      </c>
    </row>
    <row r="795" spans="7:10">
      <c r="G795" s="74">
        <v>15.438000000000001</v>
      </c>
      <c r="H795" s="75" t="s">
        <v>1241</v>
      </c>
      <c r="I795" s="76" t="s">
        <v>1098</v>
      </c>
      <c r="J795" s="77" t="s">
        <v>1230</v>
      </c>
    </row>
    <row r="796" spans="7:10">
      <c r="G796" s="74">
        <v>15.439</v>
      </c>
      <c r="H796" s="75" t="s">
        <v>1242</v>
      </c>
      <c r="I796" s="76" t="s">
        <v>1098</v>
      </c>
      <c r="J796" s="77" t="s">
        <v>1230</v>
      </c>
    </row>
    <row r="797" spans="7:10">
      <c r="G797" s="74">
        <v>15.44</v>
      </c>
      <c r="H797" s="75" t="s">
        <v>1243</v>
      </c>
      <c r="I797" s="76" t="s">
        <v>1098</v>
      </c>
      <c r="J797" s="77" t="s">
        <v>1230</v>
      </c>
    </row>
    <row r="798" spans="7:10">
      <c r="G798" s="74">
        <v>15.441000000000001</v>
      </c>
      <c r="H798" s="75" t="s">
        <v>1244</v>
      </c>
      <c r="I798" s="76" t="s">
        <v>1098</v>
      </c>
      <c r="J798" s="77" t="s">
        <v>1110</v>
      </c>
    </row>
    <row r="799" spans="7:10">
      <c r="G799" s="74">
        <v>15.442</v>
      </c>
      <c r="H799" s="75" t="s">
        <v>1101</v>
      </c>
      <c r="I799" s="76" t="s">
        <v>1098</v>
      </c>
      <c r="J799" s="77" t="s">
        <v>1110</v>
      </c>
    </row>
    <row r="800" spans="7:10">
      <c r="G800" s="74">
        <v>15.443</v>
      </c>
      <c r="H800" s="75" t="s">
        <v>1245</v>
      </c>
      <c r="I800" s="76" t="s">
        <v>1098</v>
      </c>
      <c r="J800" s="77" t="s">
        <v>1102</v>
      </c>
    </row>
    <row r="801" spans="7:10">
      <c r="G801" s="74">
        <v>15.444000000000001</v>
      </c>
      <c r="H801" s="75" t="s">
        <v>1246</v>
      </c>
      <c r="I801" s="76" t="s">
        <v>1098</v>
      </c>
      <c r="J801" s="77" t="s">
        <v>1102</v>
      </c>
    </row>
    <row r="802" spans="7:10">
      <c r="G802" s="74">
        <v>15.504</v>
      </c>
      <c r="H802" s="75" t="s">
        <v>1247</v>
      </c>
      <c r="I802" s="76" t="s">
        <v>1098</v>
      </c>
      <c r="J802" s="77" t="s">
        <v>1155</v>
      </c>
    </row>
    <row r="803" spans="7:10">
      <c r="G803" s="74">
        <v>15.506</v>
      </c>
      <c r="H803" s="75" t="s">
        <v>1248</v>
      </c>
      <c r="I803" s="76" t="s">
        <v>1098</v>
      </c>
      <c r="J803" s="77" t="s">
        <v>1155</v>
      </c>
    </row>
    <row r="804" spans="7:10">
      <c r="G804" s="74">
        <v>15.507</v>
      </c>
      <c r="H804" s="75" t="s">
        <v>1249</v>
      </c>
      <c r="I804" s="76" t="s">
        <v>1098</v>
      </c>
      <c r="J804" s="77" t="s">
        <v>1155</v>
      </c>
    </row>
    <row r="805" spans="7:10">
      <c r="G805" s="74">
        <v>15.507999999999999</v>
      </c>
      <c r="H805" s="75" t="s">
        <v>1250</v>
      </c>
      <c r="I805" s="76" t="s">
        <v>1098</v>
      </c>
      <c r="J805" s="77" t="s">
        <v>1155</v>
      </c>
    </row>
    <row r="806" spans="7:10">
      <c r="G806" s="74">
        <v>15.509</v>
      </c>
      <c r="H806" s="75" t="s">
        <v>1251</v>
      </c>
      <c r="I806" s="76" t="s">
        <v>1098</v>
      </c>
      <c r="J806" s="77" t="s">
        <v>1155</v>
      </c>
    </row>
    <row r="807" spans="7:10">
      <c r="G807" s="74">
        <v>15.51</v>
      </c>
      <c r="H807" s="75" t="s">
        <v>1252</v>
      </c>
      <c r="I807" s="76" t="s">
        <v>1098</v>
      </c>
      <c r="J807" s="77" t="s">
        <v>1155</v>
      </c>
    </row>
    <row r="808" spans="7:10">
      <c r="G808" s="74">
        <v>15.510999999999999</v>
      </c>
      <c r="H808" s="75" t="s">
        <v>1185</v>
      </c>
      <c r="I808" s="76" t="s">
        <v>1098</v>
      </c>
      <c r="J808" s="77" t="s">
        <v>1155</v>
      </c>
    </row>
    <row r="809" spans="7:10">
      <c r="G809" s="74">
        <v>15.512</v>
      </c>
      <c r="H809" s="75" t="s">
        <v>1253</v>
      </c>
      <c r="I809" s="76" t="s">
        <v>1098</v>
      </c>
      <c r="J809" s="77" t="s">
        <v>1155</v>
      </c>
    </row>
    <row r="810" spans="7:10">
      <c r="G810" s="74">
        <v>15.513999999999999</v>
      </c>
      <c r="H810" s="75" t="s">
        <v>1254</v>
      </c>
      <c r="I810" s="76" t="s">
        <v>1098</v>
      </c>
      <c r="J810" s="77" t="s">
        <v>1155</v>
      </c>
    </row>
    <row r="811" spans="7:10">
      <c r="G811" s="74">
        <v>15.516</v>
      </c>
      <c r="H811" s="75" t="s">
        <v>1255</v>
      </c>
      <c r="I811" s="76" t="s">
        <v>1098</v>
      </c>
      <c r="J811" s="77" t="s">
        <v>1155</v>
      </c>
    </row>
    <row r="812" spans="7:10">
      <c r="G812" s="74">
        <v>15.516999999999999</v>
      </c>
      <c r="H812" s="75" t="s">
        <v>1256</v>
      </c>
      <c r="I812" s="76" t="s">
        <v>1098</v>
      </c>
      <c r="J812" s="77" t="s">
        <v>1155</v>
      </c>
    </row>
    <row r="813" spans="7:10">
      <c r="G813" s="74">
        <v>15.518000000000001</v>
      </c>
      <c r="H813" s="75" t="s">
        <v>1257</v>
      </c>
      <c r="I813" s="76" t="s">
        <v>1098</v>
      </c>
      <c r="J813" s="77" t="s">
        <v>1155</v>
      </c>
    </row>
    <row r="814" spans="7:10">
      <c r="G814" s="74">
        <v>15.519</v>
      </c>
      <c r="H814" s="75" t="s">
        <v>1258</v>
      </c>
      <c r="I814" s="76" t="s">
        <v>1098</v>
      </c>
      <c r="J814" s="77" t="s">
        <v>1155</v>
      </c>
    </row>
    <row r="815" spans="7:10">
      <c r="G815" s="74">
        <v>15.52</v>
      </c>
      <c r="H815" s="75" t="s">
        <v>1259</v>
      </c>
      <c r="I815" s="76" t="s">
        <v>1098</v>
      </c>
      <c r="J815" s="77" t="s">
        <v>1155</v>
      </c>
    </row>
    <row r="816" spans="7:10">
      <c r="G816" s="74">
        <v>15.521000000000001</v>
      </c>
      <c r="H816" s="75" t="s">
        <v>1260</v>
      </c>
      <c r="I816" s="76" t="s">
        <v>1098</v>
      </c>
      <c r="J816" s="77" t="s">
        <v>1155</v>
      </c>
    </row>
    <row r="817" spans="7:10">
      <c r="G817" s="74">
        <v>15.522</v>
      </c>
      <c r="H817" s="75" t="s">
        <v>1261</v>
      </c>
      <c r="I817" s="76" t="s">
        <v>1098</v>
      </c>
      <c r="J817" s="77" t="s">
        <v>1155</v>
      </c>
    </row>
    <row r="818" spans="7:10">
      <c r="G818" s="74">
        <v>15.523999999999999</v>
      </c>
      <c r="H818" s="75" t="s">
        <v>1262</v>
      </c>
      <c r="I818" s="76" t="s">
        <v>1098</v>
      </c>
      <c r="J818" s="77" t="s">
        <v>1155</v>
      </c>
    </row>
    <row r="819" spans="7:10">
      <c r="G819" s="74">
        <v>15.525</v>
      </c>
      <c r="H819" s="75" t="s">
        <v>1263</v>
      </c>
      <c r="I819" s="76" t="s">
        <v>1098</v>
      </c>
      <c r="J819" s="77" t="s">
        <v>1155</v>
      </c>
    </row>
    <row r="820" spans="7:10">
      <c r="G820" s="74">
        <v>15.526</v>
      </c>
      <c r="H820" s="75" t="s">
        <v>1264</v>
      </c>
      <c r="I820" s="76" t="s">
        <v>1098</v>
      </c>
      <c r="J820" s="77" t="s">
        <v>1155</v>
      </c>
    </row>
    <row r="821" spans="7:10">
      <c r="G821" s="74">
        <v>15.529</v>
      </c>
      <c r="H821" s="75" t="s">
        <v>1265</v>
      </c>
      <c r="I821" s="76" t="s">
        <v>1098</v>
      </c>
      <c r="J821" s="77" t="s">
        <v>1155</v>
      </c>
    </row>
    <row r="822" spans="7:10">
      <c r="G822" s="74">
        <v>15.53</v>
      </c>
      <c r="H822" s="75" t="s">
        <v>1266</v>
      </c>
      <c r="I822" s="76" t="s">
        <v>1098</v>
      </c>
      <c r="J822" s="77" t="s">
        <v>1155</v>
      </c>
    </row>
    <row r="823" spans="7:10">
      <c r="G823" s="74">
        <v>15.531000000000001</v>
      </c>
      <c r="H823" s="75" t="s">
        <v>1267</v>
      </c>
      <c r="I823" s="76" t="s">
        <v>1098</v>
      </c>
      <c r="J823" s="77" t="s">
        <v>1155</v>
      </c>
    </row>
    <row r="824" spans="7:10">
      <c r="G824" s="74">
        <v>15.532</v>
      </c>
      <c r="H824" s="75" t="s">
        <v>1268</v>
      </c>
      <c r="I824" s="76" t="s">
        <v>1098</v>
      </c>
      <c r="J824" s="77" t="s">
        <v>1155</v>
      </c>
    </row>
    <row r="825" spans="7:10">
      <c r="G825" s="74">
        <v>15.532999999999999</v>
      </c>
      <c r="H825" s="75" t="s">
        <v>1269</v>
      </c>
      <c r="I825" s="76" t="s">
        <v>1098</v>
      </c>
      <c r="J825" s="77" t="s">
        <v>1155</v>
      </c>
    </row>
    <row r="826" spans="7:10">
      <c r="G826" s="74">
        <v>15.535</v>
      </c>
      <c r="H826" s="75" t="s">
        <v>1270</v>
      </c>
      <c r="I826" s="76" t="s">
        <v>1098</v>
      </c>
      <c r="J826" s="77" t="s">
        <v>1155</v>
      </c>
    </row>
    <row r="827" spans="7:10">
      <c r="G827" s="74">
        <v>15.537000000000001</v>
      </c>
      <c r="H827" s="75" t="s">
        <v>1271</v>
      </c>
      <c r="I827" s="76" t="s">
        <v>1098</v>
      </c>
      <c r="J827" s="77" t="s">
        <v>1155</v>
      </c>
    </row>
    <row r="828" spans="7:10">
      <c r="G828" s="74">
        <v>15.538</v>
      </c>
      <c r="H828" s="75" t="s">
        <v>1272</v>
      </c>
      <c r="I828" s="76" t="s">
        <v>1098</v>
      </c>
      <c r="J828" s="77" t="s">
        <v>1155</v>
      </c>
    </row>
    <row r="829" spans="7:10">
      <c r="G829" s="74">
        <v>15.539</v>
      </c>
      <c r="H829" s="75" t="s">
        <v>1273</v>
      </c>
      <c r="I829" s="76" t="s">
        <v>1098</v>
      </c>
      <c r="J829" s="77" t="s">
        <v>1155</v>
      </c>
    </row>
    <row r="830" spans="7:10">
      <c r="G830" s="74">
        <v>15.54</v>
      </c>
      <c r="H830" s="75" t="s">
        <v>1274</v>
      </c>
      <c r="I830" s="76" t="s">
        <v>1098</v>
      </c>
      <c r="J830" s="77" t="s">
        <v>1155</v>
      </c>
    </row>
    <row r="831" spans="7:10">
      <c r="G831" s="74">
        <v>15.541</v>
      </c>
      <c r="H831" s="75" t="s">
        <v>1275</v>
      </c>
      <c r="I831" s="76" t="s">
        <v>1098</v>
      </c>
      <c r="J831" s="77" t="s">
        <v>1155</v>
      </c>
    </row>
    <row r="832" spans="7:10">
      <c r="G832" s="74">
        <v>15.542</v>
      </c>
      <c r="H832" s="75" t="s">
        <v>1276</v>
      </c>
      <c r="I832" s="76" t="s">
        <v>1098</v>
      </c>
      <c r="J832" s="77" t="s">
        <v>1155</v>
      </c>
    </row>
    <row r="833" spans="7:10">
      <c r="G833" s="74">
        <v>15.542999999999999</v>
      </c>
      <c r="H833" s="75" t="s">
        <v>1277</v>
      </c>
      <c r="I833" s="76" t="s">
        <v>1098</v>
      </c>
      <c r="J833" s="77" t="s">
        <v>1155</v>
      </c>
    </row>
    <row r="834" spans="7:10">
      <c r="G834" s="74">
        <v>15.544</v>
      </c>
      <c r="H834" s="75" t="s">
        <v>1278</v>
      </c>
      <c r="I834" s="76" t="s">
        <v>1098</v>
      </c>
      <c r="J834" s="77" t="s">
        <v>1155</v>
      </c>
    </row>
    <row r="835" spans="7:10">
      <c r="G835" s="74">
        <v>15.545</v>
      </c>
      <c r="H835" s="75" t="s">
        <v>1279</v>
      </c>
      <c r="I835" s="76" t="s">
        <v>1098</v>
      </c>
      <c r="J835" s="77" t="s">
        <v>1155</v>
      </c>
    </row>
    <row r="836" spans="7:10">
      <c r="G836" s="74">
        <v>15.545999999999999</v>
      </c>
      <c r="H836" s="75" t="s">
        <v>1280</v>
      </c>
      <c r="I836" s="76" t="s">
        <v>1098</v>
      </c>
      <c r="J836" s="77" t="s">
        <v>1155</v>
      </c>
    </row>
    <row r="837" spans="7:10">
      <c r="G837" s="74">
        <v>15.55</v>
      </c>
      <c r="H837" s="75" t="s">
        <v>1281</v>
      </c>
      <c r="I837" s="76" t="s">
        <v>1098</v>
      </c>
      <c r="J837" s="77" t="s">
        <v>1155</v>
      </c>
    </row>
    <row r="838" spans="7:10">
      <c r="G838" s="74">
        <v>15.552</v>
      </c>
      <c r="H838" s="75" t="s">
        <v>1282</v>
      </c>
      <c r="I838" s="76" t="s">
        <v>1098</v>
      </c>
      <c r="J838" s="77" t="s">
        <v>1155</v>
      </c>
    </row>
    <row r="839" spans="7:10">
      <c r="G839" s="74">
        <v>15.553000000000001</v>
      </c>
      <c r="H839" s="75" t="s">
        <v>1283</v>
      </c>
      <c r="I839" s="76" t="s">
        <v>1098</v>
      </c>
      <c r="J839" s="77" t="s">
        <v>1155</v>
      </c>
    </row>
    <row r="840" spans="7:10">
      <c r="G840" s="74">
        <v>15.554</v>
      </c>
      <c r="H840" s="75" t="s">
        <v>1284</v>
      </c>
      <c r="I840" s="76" t="s">
        <v>1098</v>
      </c>
      <c r="J840" s="77" t="s">
        <v>1155</v>
      </c>
    </row>
    <row r="841" spans="7:10">
      <c r="G841" s="74">
        <v>15.555</v>
      </c>
      <c r="H841" s="75" t="s">
        <v>1285</v>
      </c>
      <c r="I841" s="76" t="s">
        <v>1098</v>
      </c>
      <c r="J841" s="77" t="s">
        <v>1155</v>
      </c>
    </row>
    <row r="842" spans="7:10">
      <c r="G842" s="74">
        <v>15.555999999999999</v>
      </c>
      <c r="H842" s="75" t="s">
        <v>1286</v>
      </c>
      <c r="I842" s="76" t="s">
        <v>1098</v>
      </c>
      <c r="J842" s="77" t="s">
        <v>1155</v>
      </c>
    </row>
    <row r="843" spans="7:10">
      <c r="G843" s="74">
        <v>15.557</v>
      </c>
      <c r="H843" s="75" t="s">
        <v>1287</v>
      </c>
      <c r="I843" s="76" t="s">
        <v>1098</v>
      </c>
      <c r="J843" s="77" t="s">
        <v>1155</v>
      </c>
    </row>
    <row r="844" spans="7:10">
      <c r="G844" s="74">
        <v>15.558</v>
      </c>
      <c r="H844" s="75" t="s">
        <v>1288</v>
      </c>
      <c r="I844" s="76" t="s">
        <v>1098</v>
      </c>
      <c r="J844" s="77" t="s">
        <v>1155</v>
      </c>
    </row>
    <row r="845" spans="7:10">
      <c r="G845" s="74">
        <v>15.558999999999999</v>
      </c>
      <c r="H845" s="75" t="s">
        <v>1289</v>
      </c>
      <c r="I845" s="76" t="s">
        <v>1098</v>
      </c>
      <c r="J845" s="77" t="s">
        <v>1155</v>
      </c>
    </row>
    <row r="846" spans="7:10">
      <c r="G846" s="74">
        <v>15.56</v>
      </c>
      <c r="H846" s="75" t="s">
        <v>1290</v>
      </c>
      <c r="I846" s="76" t="s">
        <v>1098</v>
      </c>
      <c r="J846" s="77" t="s">
        <v>1155</v>
      </c>
    </row>
    <row r="847" spans="7:10">
      <c r="G847" s="74">
        <v>15.563000000000001</v>
      </c>
      <c r="H847" s="75" t="s">
        <v>1291</v>
      </c>
      <c r="I847" s="76" t="s">
        <v>1098</v>
      </c>
      <c r="J847" s="77" t="s">
        <v>1155</v>
      </c>
    </row>
    <row r="848" spans="7:10">
      <c r="G848" s="74">
        <v>15.564</v>
      </c>
      <c r="H848" s="75" t="s">
        <v>1292</v>
      </c>
      <c r="I848" s="76" t="s">
        <v>1098</v>
      </c>
      <c r="J848" s="77" t="s">
        <v>1155</v>
      </c>
    </row>
    <row r="849" spans="7:10">
      <c r="G849" s="74">
        <v>15.565</v>
      </c>
      <c r="H849" s="75" t="s">
        <v>1293</v>
      </c>
      <c r="I849" s="76" t="s">
        <v>1098</v>
      </c>
      <c r="J849" s="77" t="s">
        <v>1155</v>
      </c>
    </row>
    <row r="850" spans="7:10">
      <c r="G850" s="74">
        <v>15.566000000000001</v>
      </c>
      <c r="H850" s="75" t="s">
        <v>1294</v>
      </c>
      <c r="I850" s="76" t="s">
        <v>1098</v>
      </c>
      <c r="J850" s="77" t="s">
        <v>1155</v>
      </c>
    </row>
    <row r="851" spans="7:10">
      <c r="G851" s="74">
        <v>15.567</v>
      </c>
      <c r="H851" s="75" t="s">
        <v>1295</v>
      </c>
      <c r="I851" s="76" t="s">
        <v>1098</v>
      </c>
      <c r="J851" s="77" t="s">
        <v>1155</v>
      </c>
    </row>
    <row r="852" spans="7:10">
      <c r="G852" s="74">
        <v>15.569000000000001</v>
      </c>
      <c r="H852" s="75" t="s">
        <v>1296</v>
      </c>
      <c r="I852" s="76" t="s">
        <v>1098</v>
      </c>
      <c r="J852" s="77" t="s">
        <v>1155</v>
      </c>
    </row>
    <row r="853" spans="7:10">
      <c r="G853" s="74">
        <v>15.57</v>
      </c>
      <c r="H853" s="75" t="s">
        <v>1297</v>
      </c>
      <c r="I853" s="76" t="s">
        <v>1098</v>
      </c>
      <c r="J853" s="77" t="s">
        <v>1155</v>
      </c>
    </row>
    <row r="854" spans="7:10">
      <c r="G854" s="74">
        <v>15.571</v>
      </c>
      <c r="H854" s="75" t="s">
        <v>1298</v>
      </c>
      <c r="I854" s="76" t="s">
        <v>1098</v>
      </c>
      <c r="J854" s="77" t="s">
        <v>1155</v>
      </c>
    </row>
    <row r="855" spans="7:10">
      <c r="G855" s="74">
        <v>15.571999999999999</v>
      </c>
      <c r="H855" s="75" t="s">
        <v>1299</v>
      </c>
      <c r="I855" s="76" t="s">
        <v>1098</v>
      </c>
      <c r="J855" s="77" t="s">
        <v>1155</v>
      </c>
    </row>
    <row r="856" spans="7:10">
      <c r="G856" s="74">
        <v>15.573</v>
      </c>
      <c r="H856" s="75" t="s">
        <v>1300</v>
      </c>
      <c r="I856" s="76" t="s">
        <v>1098</v>
      </c>
      <c r="J856" s="77" t="s">
        <v>1155</v>
      </c>
    </row>
    <row r="857" spans="7:10">
      <c r="G857" s="74">
        <v>15.574</v>
      </c>
      <c r="H857" s="75" t="s">
        <v>1301</v>
      </c>
      <c r="I857" s="76" t="s">
        <v>1098</v>
      </c>
      <c r="J857" s="77" t="s">
        <v>1155</v>
      </c>
    </row>
    <row r="858" spans="7:10">
      <c r="G858" s="74">
        <v>15.574999999999999</v>
      </c>
      <c r="H858" s="75" t="s">
        <v>1302</v>
      </c>
      <c r="I858" s="76" t="s">
        <v>1098</v>
      </c>
      <c r="J858" s="77" t="s">
        <v>1155</v>
      </c>
    </row>
    <row r="859" spans="7:10">
      <c r="G859" s="74">
        <v>15.576000000000001</v>
      </c>
      <c r="H859" s="75" t="s">
        <v>1303</v>
      </c>
      <c r="I859" s="76" t="s">
        <v>1098</v>
      </c>
      <c r="J859" s="77" t="s">
        <v>1155</v>
      </c>
    </row>
    <row r="860" spans="7:10">
      <c r="G860" s="74">
        <v>15.58</v>
      </c>
      <c r="H860" s="75" t="s">
        <v>1304</v>
      </c>
      <c r="I860" s="76" t="s">
        <v>1098</v>
      </c>
      <c r="J860" s="77" t="s">
        <v>1155</v>
      </c>
    </row>
    <row r="861" spans="7:10">
      <c r="G861" s="74">
        <v>15.605</v>
      </c>
      <c r="H861" s="75" t="s">
        <v>1305</v>
      </c>
      <c r="I861" s="76" t="s">
        <v>1098</v>
      </c>
      <c r="J861" s="77" t="s">
        <v>1154</v>
      </c>
    </row>
    <row r="862" spans="7:10">
      <c r="G862" s="74">
        <v>15.608000000000001</v>
      </c>
      <c r="H862" s="75" t="s">
        <v>1306</v>
      </c>
      <c r="I862" s="76" t="s">
        <v>1098</v>
      </c>
      <c r="J862" s="77" t="s">
        <v>1154</v>
      </c>
    </row>
    <row r="863" spans="7:10">
      <c r="G863" s="74">
        <v>15.611000000000001</v>
      </c>
      <c r="H863" s="75" t="s">
        <v>1307</v>
      </c>
      <c r="I863" s="76" t="s">
        <v>1098</v>
      </c>
      <c r="J863" s="77" t="s">
        <v>1154</v>
      </c>
    </row>
    <row r="864" spans="7:10">
      <c r="G864" s="74">
        <v>15.614000000000001</v>
      </c>
      <c r="H864" s="75" t="s">
        <v>1308</v>
      </c>
      <c r="I864" s="76" t="s">
        <v>1098</v>
      </c>
      <c r="J864" s="77" t="s">
        <v>1154</v>
      </c>
    </row>
    <row r="865" spans="7:10">
      <c r="G865" s="74">
        <v>15.615</v>
      </c>
      <c r="H865" s="75" t="s">
        <v>1309</v>
      </c>
      <c r="I865" s="76" t="s">
        <v>1098</v>
      </c>
      <c r="J865" s="77" t="s">
        <v>1154</v>
      </c>
    </row>
    <row r="866" spans="7:10">
      <c r="G866" s="74">
        <v>15.616</v>
      </c>
      <c r="H866" s="75" t="s">
        <v>1310</v>
      </c>
      <c r="I866" s="76" t="s">
        <v>1098</v>
      </c>
      <c r="J866" s="77" t="s">
        <v>1154</v>
      </c>
    </row>
    <row r="867" spans="7:10">
      <c r="G867" s="74">
        <v>15.619</v>
      </c>
      <c r="H867" s="75" t="s">
        <v>1311</v>
      </c>
      <c r="I867" s="76" t="s">
        <v>1098</v>
      </c>
      <c r="J867" s="77" t="s">
        <v>1154</v>
      </c>
    </row>
    <row r="868" spans="7:10">
      <c r="G868" s="74">
        <v>15.62</v>
      </c>
      <c r="H868" s="75" t="s">
        <v>1312</v>
      </c>
      <c r="I868" s="76" t="s">
        <v>1098</v>
      </c>
      <c r="J868" s="77" t="s">
        <v>1154</v>
      </c>
    </row>
    <row r="869" spans="7:10">
      <c r="G869" s="74">
        <v>15.621</v>
      </c>
      <c r="H869" s="75" t="s">
        <v>1313</v>
      </c>
      <c r="I869" s="76" t="s">
        <v>1098</v>
      </c>
      <c r="J869" s="77" t="s">
        <v>1154</v>
      </c>
    </row>
    <row r="870" spans="7:10">
      <c r="G870" s="74">
        <v>15.622</v>
      </c>
      <c r="H870" s="75" t="s">
        <v>1314</v>
      </c>
      <c r="I870" s="76" t="s">
        <v>1098</v>
      </c>
      <c r="J870" s="77" t="s">
        <v>1154</v>
      </c>
    </row>
    <row r="871" spans="7:10">
      <c r="G871" s="74">
        <v>15.622999999999999</v>
      </c>
      <c r="H871" s="75" t="s">
        <v>1315</v>
      </c>
      <c r="I871" s="76" t="s">
        <v>1098</v>
      </c>
      <c r="J871" s="77" t="s">
        <v>1154</v>
      </c>
    </row>
    <row r="872" spans="7:10">
      <c r="G872" s="74">
        <v>15.625999999999999</v>
      </c>
      <c r="H872" s="75" t="s">
        <v>1316</v>
      </c>
      <c r="I872" s="76" t="s">
        <v>1098</v>
      </c>
      <c r="J872" s="77" t="s">
        <v>1154</v>
      </c>
    </row>
    <row r="873" spans="7:10">
      <c r="G873" s="74">
        <v>15.628</v>
      </c>
      <c r="H873" s="75" t="s">
        <v>1317</v>
      </c>
      <c r="I873" s="76" t="s">
        <v>1098</v>
      </c>
      <c r="J873" s="77" t="s">
        <v>1154</v>
      </c>
    </row>
    <row r="874" spans="7:10">
      <c r="G874" s="74">
        <v>15.629</v>
      </c>
      <c r="H874" s="75" t="s">
        <v>1318</v>
      </c>
      <c r="I874" s="76" t="s">
        <v>1098</v>
      </c>
      <c r="J874" s="77" t="s">
        <v>1154</v>
      </c>
    </row>
    <row r="875" spans="7:10">
      <c r="G875" s="74">
        <v>15.63</v>
      </c>
      <c r="H875" s="75" t="s">
        <v>1319</v>
      </c>
      <c r="I875" s="76" t="s">
        <v>1098</v>
      </c>
      <c r="J875" s="77" t="s">
        <v>1154</v>
      </c>
    </row>
    <row r="876" spans="7:10">
      <c r="G876" s="74">
        <v>15.631</v>
      </c>
      <c r="H876" s="75" t="s">
        <v>1320</v>
      </c>
      <c r="I876" s="76" t="s">
        <v>1098</v>
      </c>
      <c r="J876" s="77" t="s">
        <v>1154</v>
      </c>
    </row>
    <row r="877" spans="7:10">
      <c r="G877" s="74">
        <v>15.634</v>
      </c>
      <c r="H877" s="75" t="s">
        <v>1321</v>
      </c>
      <c r="I877" s="76" t="s">
        <v>1098</v>
      </c>
      <c r="J877" s="77" t="s">
        <v>1154</v>
      </c>
    </row>
    <row r="878" spans="7:10">
      <c r="G878" s="74">
        <v>15.635</v>
      </c>
      <c r="H878" s="75" t="s">
        <v>1322</v>
      </c>
      <c r="I878" s="76" t="s">
        <v>1098</v>
      </c>
      <c r="J878" s="77" t="s">
        <v>1154</v>
      </c>
    </row>
    <row r="879" spans="7:10">
      <c r="G879" s="74">
        <v>15.635999999999999</v>
      </c>
      <c r="H879" s="75" t="s">
        <v>1323</v>
      </c>
      <c r="I879" s="76" t="s">
        <v>1098</v>
      </c>
      <c r="J879" s="77" t="s">
        <v>1154</v>
      </c>
    </row>
    <row r="880" spans="7:10">
      <c r="G880" s="74">
        <v>15.637</v>
      </c>
      <c r="H880" s="75" t="s">
        <v>1324</v>
      </c>
      <c r="I880" s="76" t="s">
        <v>1098</v>
      </c>
      <c r="J880" s="77" t="s">
        <v>1154</v>
      </c>
    </row>
    <row r="881" spans="7:10">
      <c r="G881" s="74">
        <v>15.638999999999999</v>
      </c>
      <c r="H881" s="75" t="s">
        <v>1325</v>
      </c>
      <c r="I881" s="76" t="s">
        <v>1098</v>
      </c>
      <c r="J881" s="77" t="s">
        <v>1154</v>
      </c>
    </row>
    <row r="882" spans="7:10">
      <c r="G882" s="74">
        <v>15.64</v>
      </c>
      <c r="H882" s="75" t="s">
        <v>1326</v>
      </c>
      <c r="I882" s="76" t="s">
        <v>1098</v>
      </c>
      <c r="J882" s="77" t="s">
        <v>1154</v>
      </c>
    </row>
    <row r="883" spans="7:10">
      <c r="G883" s="74">
        <v>15.643000000000001</v>
      </c>
      <c r="H883" s="75" t="s">
        <v>1327</v>
      </c>
      <c r="I883" s="76" t="s">
        <v>1098</v>
      </c>
      <c r="J883" s="77" t="s">
        <v>1154</v>
      </c>
    </row>
    <row r="884" spans="7:10">
      <c r="G884" s="74">
        <v>15.645</v>
      </c>
      <c r="H884" s="75" t="s">
        <v>1328</v>
      </c>
      <c r="I884" s="76" t="s">
        <v>1098</v>
      </c>
      <c r="J884" s="77" t="s">
        <v>1154</v>
      </c>
    </row>
    <row r="885" spans="7:10">
      <c r="G885" s="74">
        <v>15.647</v>
      </c>
      <c r="H885" s="75" t="s">
        <v>1329</v>
      </c>
      <c r="I885" s="76" t="s">
        <v>1098</v>
      </c>
      <c r="J885" s="77" t="s">
        <v>1154</v>
      </c>
    </row>
    <row r="886" spans="7:10">
      <c r="G886" s="74">
        <v>15.648</v>
      </c>
      <c r="H886" s="75" t="s">
        <v>1330</v>
      </c>
      <c r="I886" s="76" t="s">
        <v>1098</v>
      </c>
      <c r="J886" s="77" t="s">
        <v>1154</v>
      </c>
    </row>
    <row r="887" spans="7:10">
      <c r="G887" s="74">
        <v>15.648999999999999</v>
      </c>
      <c r="H887" s="75" t="s">
        <v>1331</v>
      </c>
      <c r="I887" s="76" t="s">
        <v>1098</v>
      </c>
      <c r="J887" s="77" t="s">
        <v>1154</v>
      </c>
    </row>
    <row r="888" spans="7:10">
      <c r="G888" s="74">
        <v>15.65</v>
      </c>
      <c r="H888" s="75" t="s">
        <v>1332</v>
      </c>
      <c r="I888" s="76" t="s">
        <v>1098</v>
      </c>
      <c r="J888" s="77" t="s">
        <v>1154</v>
      </c>
    </row>
    <row r="889" spans="7:10">
      <c r="G889" s="74">
        <v>15.651</v>
      </c>
      <c r="H889" s="75" t="s">
        <v>1333</v>
      </c>
      <c r="I889" s="76" t="s">
        <v>1098</v>
      </c>
      <c r="J889" s="77" t="s">
        <v>1154</v>
      </c>
    </row>
    <row r="890" spans="7:10">
      <c r="G890" s="74">
        <v>15.651999999999999</v>
      </c>
      <c r="H890" s="75" t="s">
        <v>1334</v>
      </c>
      <c r="I890" s="76" t="s">
        <v>1098</v>
      </c>
      <c r="J890" s="77" t="s">
        <v>1154</v>
      </c>
    </row>
    <row r="891" spans="7:10">
      <c r="G891" s="74">
        <v>15.653</v>
      </c>
      <c r="H891" s="75" t="s">
        <v>1335</v>
      </c>
      <c r="I891" s="76" t="s">
        <v>1098</v>
      </c>
      <c r="J891" s="77" t="s">
        <v>1154</v>
      </c>
    </row>
    <row r="892" spans="7:10">
      <c r="G892" s="74">
        <v>15.654</v>
      </c>
      <c r="H892" s="75" t="s">
        <v>1336</v>
      </c>
      <c r="I892" s="76" t="s">
        <v>1098</v>
      </c>
      <c r="J892" s="77" t="s">
        <v>1154</v>
      </c>
    </row>
    <row r="893" spans="7:10">
      <c r="G893" s="74">
        <v>15.654999999999999</v>
      </c>
      <c r="H893" s="75" t="s">
        <v>1337</v>
      </c>
      <c r="I893" s="76" t="s">
        <v>1098</v>
      </c>
      <c r="J893" s="77" t="s">
        <v>1154</v>
      </c>
    </row>
    <row r="894" spans="7:10">
      <c r="G894" s="74">
        <v>15.657</v>
      </c>
      <c r="H894" s="75" t="s">
        <v>1338</v>
      </c>
      <c r="I894" s="76" t="s">
        <v>1098</v>
      </c>
      <c r="J894" s="77" t="s">
        <v>1154</v>
      </c>
    </row>
    <row r="895" spans="7:10">
      <c r="G895" s="74">
        <v>15.657999999999999</v>
      </c>
      <c r="H895" s="75" t="s">
        <v>1339</v>
      </c>
      <c r="I895" s="76" t="s">
        <v>1098</v>
      </c>
      <c r="J895" s="77" t="s">
        <v>1154</v>
      </c>
    </row>
    <row r="896" spans="7:10">
      <c r="G896" s="74">
        <v>15.66</v>
      </c>
      <c r="H896" s="75" t="s">
        <v>1340</v>
      </c>
      <c r="I896" s="76" t="s">
        <v>1098</v>
      </c>
      <c r="J896" s="77" t="s">
        <v>1154</v>
      </c>
    </row>
    <row r="897" spans="7:10">
      <c r="G897" s="74">
        <v>15.661</v>
      </c>
      <c r="H897" s="75" t="s">
        <v>1341</v>
      </c>
      <c r="I897" s="76" t="s">
        <v>1098</v>
      </c>
      <c r="J897" s="77" t="s">
        <v>1154</v>
      </c>
    </row>
    <row r="898" spans="7:10">
      <c r="G898" s="74">
        <v>15.662000000000001</v>
      </c>
      <c r="H898" s="75" t="s">
        <v>1342</v>
      </c>
      <c r="I898" s="76" t="s">
        <v>1098</v>
      </c>
      <c r="J898" s="77" t="s">
        <v>1154</v>
      </c>
    </row>
    <row r="899" spans="7:10">
      <c r="G899" s="74">
        <v>15.663</v>
      </c>
      <c r="H899" s="75" t="s">
        <v>1343</v>
      </c>
      <c r="I899" s="76" t="s">
        <v>1098</v>
      </c>
      <c r="J899" s="77" t="s">
        <v>1154</v>
      </c>
    </row>
    <row r="900" spans="7:10">
      <c r="G900" s="74">
        <v>15.664</v>
      </c>
      <c r="H900" s="75" t="s">
        <v>1344</v>
      </c>
      <c r="I900" s="76" t="s">
        <v>1098</v>
      </c>
      <c r="J900" s="77" t="s">
        <v>1154</v>
      </c>
    </row>
    <row r="901" spans="7:10">
      <c r="G901" s="74">
        <v>15.664999999999999</v>
      </c>
      <c r="H901" s="75" t="s">
        <v>1345</v>
      </c>
      <c r="I901" s="76" t="s">
        <v>1098</v>
      </c>
      <c r="J901" s="77" t="s">
        <v>1154</v>
      </c>
    </row>
    <row r="902" spans="7:10">
      <c r="G902" s="74">
        <v>15.666</v>
      </c>
      <c r="H902" s="75" t="s">
        <v>1346</v>
      </c>
      <c r="I902" s="76" t="s">
        <v>1098</v>
      </c>
      <c r="J902" s="77" t="s">
        <v>1154</v>
      </c>
    </row>
    <row r="903" spans="7:10">
      <c r="G903" s="74">
        <v>15.667</v>
      </c>
      <c r="H903" s="75" t="s">
        <v>1347</v>
      </c>
      <c r="I903" s="76" t="s">
        <v>1098</v>
      </c>
      <c r="J903" s="77" t="s">
        <v>1154</v>
      </c>
    </row>
    <row r="904" spans="7:10">
      <c r="G904" s="74">
        <v>15.667999999999999</v>
      </c>
      <c r="H904" s="75" t="s">
        <v>1348</v>
      </c>
      <c r="I904" s="76" t="s">
        <v>1098</v>
      </c>
      <c r="J904" s="77" t="s">
        <v>1154</v>
      </c>
    </row>
    <row r="905" spans="7:10">
      <c r="G905" s="74">
        <v>15.669</v>
      </c>
      <c r="H905" s="75" t="s">
        <v>1349</v>
      </c>
      <c r="I905" s="76" t="s">
        <v>1098</v>
      </c>
      <c r="J905" s="77" t="s">
        <v>1154</v>
      </c>
    </row>
    <row r="906" spans="7:10">
      <c r="G906" s="74">
        <v>15.67</v>
      </c>
      <c r="H906" s="75" t="s">
        <v>1350</v>
      </c>
      <c r="I906" s="76" t="s">
        <v>1098</v>
      </c>
      <c r="J906" s="77" t="s">
        <v>1154</v>
      </c>
    </row>
    <row r="907" spans="7:10">
      <c r="G907" s="74">
        <v>15.670999999999999</v>
      </c>
      <c r="H907" s="75" t="s">
        <v>1351</v>
      </c>
      <c r="I907" s="76" t="s">
        <v>1098</v>
      </c>
      <c r="J907" s="77" t="s">
        <v>1154</v>
      </c>
    </row>
    <row r="908" spans="7:10">
      <c r="G908" s="74">
        <v>15.673999999999999</v>
      </c>
      <c r="H908" s="75" t="s">
        <v>1352</v>
      </c>
      <c r="I908" s="76" t="s">
        <v>1098</v>
      </c>
      <c r="J908" s="77" t="s">
        <v>1154</v>
      </c>
    </row>
    <row r="909" spans="7:10">
      <c r="G909" s="74">
        <v>15.676</v>
      </c>
      <c r="H909" s="75" t="s">
        <v>1353</v>
      </c>
      <c r="I909" s="76" t="s">
        <v>1098</v>
      </c>
      <c r="J909" s="77" t="s">
        <v>1154</v>
      </c>
    </row>
    <row r="910" spans="7:10">
      <c r="G910" s="74">
        <v>15.677</v>
      </c>
      <c r="H910" s="75" t="s">
        <v>1354</v>
      </c>
      <c r="I910" s="76" t="s">
        <v>1098</v>
      </c>
      <c r="J910" s="77" t="s">
        <v>1154</v>
      </c>
    </row>
    <row r="911" spans="7:10">
      <c r="G911" s="74">
        <v>15.678000000000001</v>
      </c>
      <c r="H911" s="75" t="s">
        <v>1355</v>
      </c>
      <c r="I911" s="76" t="s">
        <v>1098</v>
      </c>
      <c r="J911" s="77" t="s">
        <v>1154</v>
      </c>
    </row>
    <row r="912" spans="7:10">
      <c r="G912" s="74">
        <v>15.679</v>
      </c>
      <c r="H912" s="75" t="s">
        <v>1356</v>
      </c>
      <c r="I912" s="76" t="s">
        <v>1098</v>
      </c>
      <c r="J912" s="77" t="s">
        <v>1154</v>
      </c>
    </row>
    <row r="913" spans="7:10">
      <c r="G913" s="74">
        <v>15.68</v>
      </c>
      <c r="H913" s="75" t="s">
        <v>1357</v>
      </c>
      <c r="I913" s="76" t="s">
        <v>1098</v>
      </c>
      <c r="J913" s="77" t="s">
        <v>1154</v>
      </c>
    </row>
    <row r="914" spans="7:10">
      <c r="G914" s="74">
        <v>15.680999999999999</v>
      </c>
      <c r="H914" s="75" t="s">
        <v>1358</v>
      </c>
      <c r="I914" s="76" t="s">
        <v>1098</v>
      </c>
      <c r="J914" s="77" t="s">
        <v>1154</v>
      </c>
    </row>
    <row r="915" spans="7:10">
      <c r="G915" s="74">
        <v>15.682</v>
      </c>
      <c r="H915" s="75" t="s">
        <v>1109</v>
      </c>
      <c r="I915" s="76" t="s">
        <v>1098</v>
      </c>
      <c r="J915" s="77" t="s">
        <v>1154</v>
      </c>
    </row>
    <row r="916" spans="7:10">
      <c r="G916" s="74">
        <v>15.683</v>
      </c>
      <c r="H916" s="75" t="s">
        <v>1359</v>
      </c>
      <c r="I916" s="76" t="s">
        <v>1098</v>
      </c>
      <c r="J916" s="77" t="s">
        <v>1154</v>
      </c>
    </row>
    <row r="917" spans="7:10">
      <c r="G917" s="74">
        <v>15.683999999999999</v>
      </c>
      <c r="H917" s="75" t="s">
        <v>1360</v>
      </c>
      <c r="I917" s="76" t="s">
        <v>1098</v>
      </c>
      <c r="J917" s="77" t="s">
        <v>1154</v>
      </c>
    </row>
    <row r="918" spans="7:10">
      <c r="G918" s="74">
        <v>15.685</v>
      </c>
      <c r="H918" s="75" t="s">
        <v>1361</v>
      </c>
      <c r="I918" s="76" t="s">
        <v>1098</v>
      </c>
      <c r="J918" s="77" t="s">
        <v>1154</v>
      </c>
    </row>
    <row r="919" spans="7:10">
      <c r="G919" s="74">
        <v>15.686</v>
      </c>
      <c r="H919" s="75" t="s">
        <v>1362</v>
      </c>
      <c r="I919" s="76" t="s">
        <v>1098</v>
      </c>
      <c r="J919" s="77" t="s">
        <v>1154</v>
      </c>
    </row>
    <row r="920" spans="7:10">
      <c r="G920" s="74">
        <v>15.805</v>
      </c>
      <c r="H920" s="75" t="s">
        <v>1363</v>
      </c>
      <c r="I920" s="76" t="s">
        <v>1098</v>
      </c>
      <c r="J920" s="77" t="s">
        <v>1158</v>
      </c>
    </row>
    <row r="921" spans="7:10">
      <c r="G921" s="74">
        <v>15.807</v>
      </c>
      <c r="H921" s="75" t="s">
        <v>1364</v>
      </c>
      <c r="I921" s="76" t="s">
        <v>1098</v>
      </c>
      <c r="J921" s="77" t="s">
        <v>1158</v>
      </c>
    </row>
    <row r="922" spans="7:10">
      <c r="G922" s="74">
        <v>15.808</v>
      </c>
      <c r="H922" s="75" t="s">
        <v>1365</v>
      </c>
      <c r="I922" s="76" t="s">
        <v>1098</v>
      </c>
      <c r="J922" s="77" t="s">
        <v>1158</v>
      </c>
    </row>
    <row r="923" spans="7:10">
      <c r="G923" s="74">
        <v>15.81</v>
      </c>
      <c r="H923" s="75" t="s">
        <v>1366</v>
      </c>
      <c r="I923" s="76" t="s">
        <v>1098</v>
      </c>
      <c r="J923" s="77" t="s">
        <v>1158</v>
      </c>
    </row>
    <row r="924" spans="7:10">
      <c r="G924" s="74">
        <v>15.811999999999999</v>
      </c>
      <c r="H924" s="75" t="s">
        <v>1367</v>
      </c>
      <c r="I924" s="76" t="s">
        <v>1098</v>
      </c>
      <c r="J924" s="77" t="s">
        <v>1158</v>
      </c>
    </row>
    <row r="925" spans="7:10">
      <c r="G925" s="74">
        <v>15.814</v>
      </c>
      <c r="H925" s="75" t="s">
        <v>1368</v>
      </c>
      <c r="I925" s="76" t="s">
        <v>1098</v>
      </c>
      <c r="J925" s="77" t="s">
        <v>1158</v>
      </c>
    </row>
    <row r="926" spans="7:10">
      <c r="G926" s="74">
        <v>15.815</v>
      </c>
      <c r="H926" s="75" t="s">
        <v>1369</v>
      </c>
      <c r="I926" s="76" t="s">
        <v>1098</v>
      </c>
      <c r="J926" s="77" t="s">
        <v>1158</v>
      </c>
    </row>
    <row r="927" spans="7:10">
      <c r="G927" s="74">
        <v>15.817</v>
      </c>
      <c r="H927" s="75" t="s">
        <v>1370</v>
      </c>
      <c r="I927" s="76" t="s">
        <v>1098</v>
      </c>
      <c r="J927" s="77" t="s">
        <v>1158</v>
      </c>
    </row>
    <row r="928" spans="7:10">
      <c r="G928" s="74">
        <v>15.818</v>
      </c>
      <c r="H928" s="75" t="s">
        <v>1371</v>
      </c>
      <c r="I928" s="76" t="s">
        <v>1098</v>
      </c>
      <c r="J928" s="77" t="s">
        <v>1158</v>
      </c>
    </row>
    <row r="929" spans="7:10">
      <c r="G929" s="74">
        <v>15.82</v>
      </c>
      <c r="H929" s="75" t="s">
        <v>1372</v>
      </c>
      <c r="I929" s="76" t="s">
        <v>1098</v>
      </c>
      <c r="J929" s="77" t="s">
        <v>1158</v>
      </c>
    </row>
    <row r="930" spans="7:10">
      <c r="G930" s="74">
        <v>15.821</v>
      </c>
      <c r="H930" s="75" t="s">
        <v>1373</v>
      </c>
      <c r="I930" s="76" t="s">
        <v>1098</v>
      </c>
      <c r="J930" s="77" t="s">
        <v>1158</v>
      </c>
    </row>
    <row r="931" spans="7:10">
      <c r="G931" s="74">
        <v>15.875</v>
      </c>
      <c r="H931" s="75" t="s">
        <v>1374</v>
      </c>
      <c r="I931" s="76" t="s">
        <v>1098</v>
      </c>
      <c r="J931" s="77" t="s">
        <v>1375</v>
      </c>
    </row>
    <row r="932" spans="7:10">
      <c r="G932" s="74">
        <v>15.875999999999999</v>
      </c>
      <c r="H932" s="75" t="s">
        <v>1109</v>
      </c>
      <c r="I932" s="76" t="s">
        <v>1098</v>
      </c>
      <c r="J932" s="77" t="s">
        <v>1376</v>
      </c>
    </row>
    <row r="933" spans="7:10">
      <c r="G933" s="74">
        <v>15.904</v>
      </c>
      <c r="H933" s="75" t="s">
        <v>1377</v>
      </c>
      <c r="I933" s="76" t="s">
        <v>1098</v>
      </c>
      <c r="J933" s="77" t="s">
        <v>1099</v>
      </c>
    </row>
    <row r="934" spans="7:10">
      <c r="G934" s="74">
        <v>15.912000000000001</v>
      </c>
      <c r="H934" s="75" t="s">
        <v>1378</v>
      </c>
      <c r="I934" s="76" t="s">
        <v>1098</v>
      </c>
      <c r="J934" s="77" t="s">
        <v>1099</v>
      </c>
    </row>
    <row r="935" spans="7:10">
      <c r="G935" s="74">
        <v>15.916</v>
      </c>
      <c r="H935" s="75" t="s">
        <v>1379</v>
      </c>
      <c r="I935" s="76" t="s">
        <v>1098</v>
      </c>
      <c r="J935" s="77" t="s">
        <v>1099</v>
      </c>
    </row>
    <row r="936" spans="7:10">
      <c r="G936" s="74">
        <v>15.920999999999999</v>
      </c>
      <c r="H936" s="75" t="s">
        <v>1380</v>
      </c>
      <c r="I936" s="76" t="s">
        <v>1098</v>
      </c>
      <c r="J936" s="77" t="s">
        <v>1099</v>
      </c>
    </row>
    <row r="937" spans="7:10">
      <c r="G937" s="74">
        <v>15.922000000000001</v>
      </c>
      <c r="H937" s="75" t="s">
        <v>1381</v>
      </c>
      <c r="I937" s="76" t="s">
        <v>1098</v>
      </c>
      <c r="J937" s="77" t="s">
        <v>1099</v>
      </c>
    </row>
    <row r="938" spans="7:10">
      <c r="G938" s="74">
        <v>15.923</v>
      </c>
      <c r="H938" s="75" t="s">
        <v>1382</v>
      </c>
      <c r="I938" s="76" t="s">
        <v>1098</v>
      </c>
      <c r="J938" s="77" t="s">
        <v>1099</v>
      </c>
    </row>
    <row r="939" spans="7:10">
      <c r="G939" s="74">
        <v>15.925000000000001</v>
      </c>
      <c r="H939" s="75" t="s">
        <v>1383</v>
      </c>
      <c r="I939" s="76" t="s">
        <v>1098</v>
      </c>
      <c r="J939" s="77" t="s">
        <v>1099</v>
      </c>
    </row>
    <row r="940" spans="7:10">
      <c r="G940" s="74">
        <v>15.926</v>
      </c>
      <c r="H940" s="75" t="s">
        <v>1384</v>
      </c>
      <c r="I940" s="76" t="s">
        <v>1098</v>
      </c>
      <c r="J940" s="77" t="s">
        <v>1099</v>
      </c>
    </row>
    <row r="941" spans="7:10">
      <c r="G941" s="74">
        <v>15.928000000000001</v>
      </c>
      <c r="H941" s="75" t="s">
        <v>1385</v>
      </c>
      <c r="I941" s="76" t="s">
        <v>1098</v>
      </c>
      <c r="J941" s="77" t="s">
        <v>1099</v>
      </c>
    </row>
    <row r="942" spans="7:10">
      <c r="G942" s="74">
        <v>15.929</v>
      </c>
      <c r="H942" s="75" t="s">
        <v>1386</v>
      </c>
      <c r="I942" s="76" t="s">
        <v>1098</v>
      </c>
      <c r="J942" s="77" t="s">
        <v>1099</v>
      </c>
    </row>
    <row r="943" spans="7:10">
      <c r="G943" s="74">
        <v>15.93</v>
      </c>
      <c r="H943" s="75" t="s">
        <v>1387</v>
      </c>
      <c r="I943" s="76" t="s">
        <v>1098</v>
      </c>
      <c r="J943" s="77" t="s">
        <v>1099</v>
      </c>
    </row>
    <row r="944" spans="7:10">
      <c r="G944" s="74">
        <v>15.930999999999999</v>
      </c>
      <c r="H944" s="75" t="s">
        <v>1388</v>
      </c>
      <c r="I944" s="76" t="s">
        <v>1098</v>
      </c>
      <c r="J944" s="77" t="s">
        <v>1099</v>
      </c>
    </row>
    <row r="945" spans="7:10">
      <c r="G945" s="74">
        <v>15.932</v>
      </c>
      <c r="H945" s="75" t="s">
        <v>1389</v>
      </c>
      <c r="I945" s="76" t="s">
        <v>1098</v>
      </c>
      <c r="J945" s="77" t="s">
        <v>1099</v>
      </c>
    </row>
    <row r="946" spans="7:10">
      <c r="G946" s="74">
        <v>15.933</v>
      </c>
      <c r="H946" s="75" t="s">
        <v>1390</v>
      </c>
      <c r="I946" s="76" t="s">
        <v>1098</v>
      </c>
      <c r="J946" s="77" t="s">
        <v>1099</v>
      </c>
    </row>
    <row r="947" spans="7:10">
      <c r="G947" s="74">
        <v>15.935</v>
      </c>
      <c r="H947" s="75" t="s">
        <v>1391</v>
      </c>
      <c r="I947" s="76" t="s">
        <v>1098</v>
      </c>
      <c r="J947" s="77" t="s">
        <v>1099</v>
      </c>
    </row>
    <row r="948" spans="7:10">
      <c r="G948" s="74">
        <v>15.938000000000001</v>
      </c>
      <c r="H948" s="75" t="s">
        <v>1392</v>
      </c>
      <c r="I948" s="76" t="s">
        <v>1098</v>
      </c>
      <c r="J948" s="77" t="s">
        <v>1099</v>
      </c>
    </row>
    <row r="949" spans="7:10">
      <c r="G949" s="74">
        <v>15.939</v>
      </c>
      <c r="H949" s="75" t="s">
        <v>1393</v>
      </c>
      <c r="I949" s="76" t="s">
        <v>1098</v>
      </c>
      <c r="J949" s="77" t="s">
        <v>1099</v>
      </c>
    </row>
    <row r="950" spans="7:10">
      <c r="G950" s="74">
        <v>15.94</v>
      </c>
      <c r="H950" s="75" t="s">
        <v>1394</v>
      </c>
      <c r="I950" s="76" t="s">
        <v>1098</v>
      </c>
      <c r="J950" s="77" t="s">
        <v>1099</v>
      </c>
    </row>
    <row r="951" spans="7:10">
      <c r="G951" s="74">
        <v>15.941000000000001</v>
      </c>
      <c r="H951" s="75" t="s">
        <v>1395</v>
      </c>
      <c r="I951" s="76" t="s">
        <v>1098</v>
      </c>
      <c r="J951" s="77" t="s">
        <v>1099</v>
      </c>
    </row>
    <row r="952" spans="7:10">
      <c r="G952" s="74">
        <v>15.942</v>
      </c>
      <c r="H952" s="75" t="s">
        <v>1396</v>
      </c>
      <c r="I952" s="76" t="s">
        <v>1098</v>
      </c>
      <c r="J952" s="77" t="s">
        <v>1099</v>
      </c>
    </row>
    <row r="953" spans="7:10">
      <c r="G953" s="74">
        <v>15.943</v>
      </c>
      <c r="H953" s="75" t="s">
        <v>1205</v>
      </c>
      <c r="I953" s="76" t="s">
        <v>1098</v>
      </c>
      <c r="J953" s="77" t="s">
        <v>1099</v>
      </c>
    </row>
    <row r="954" spans="7:10">
      <c r="G954" s="74">
        <v>15.944000000000001</v>
      </c>
      <c r="H954" s="75" t="s">
        <v>1397</v>
      </c>
      <c r="I954" s="76" t="s">
        <v>1098</v>
      </c>
      <c r="J954" s="77" t="s">
        <v>1099</v>
      </c>
    </row>
    <row r="955" spans="7:10">
      <c r="G955" s="74">
        <v>15.945</v>
      </c>
      <c r="H955" s="75" t="s">
        <v>1398</v>
      </c>
      <c r="I955" s="76" t="s">
        <v>1098</v>
      </c>
      <c r="J955" s="77" t="s">
        <v>1099</v>
      </c>
    </row>
    <row r="956" spans="7:10">
      <c r="G956" s="74">
        <v>15.946</v>
      </c>
      <c r="H956" s="75" t="s">
        <v>1185</v>
      </c>
      <c r="I956" s="76" t="s">
        <v>1098</v>
      </c>
      <c r="J956" s="77" t="s">
        <v>1099</v>
      </c>
    </row>
    <row r="957" spans="7:10">
      <c r="G957" s="74">
        <v>15.946999999999999</v>
      </c>
      <c r="H957" s="75" t="s">
        <v>1399</v>
      </c>
      <c r="I957" s="76" t="s">
        <v>1098</v>
      </c>
      <c r="J957" s="77" t="s">
        <v>1099</v>
      </c>
    </row>
    <row r="958" spans="7:10">
      <c r="G958" s="74">
        <v>15.948</v>
      </c>
      <c r="H958" s="75" t="s">
        <v>1352</v>
      </c>
      <c r="I958" s="76" t="s">
        <v>1098</v>
      </c>
      <c r="J958" s="77" t="s">
        <v>1099</v>
      </c>
    </row>
    <row r="959" spans="7:10">
      <c r="G959" s="74">
        <v>15.954000000000001</v>
      </c>
      <c r="H959" s="75" t="s">
        <v>1400</v>
      </c>
      <c r="I959" s="76" t="s">
        <v>1098</v>
      </c>
      <c r="J959" s="77" t="s">
        <v>1099</v>
      </c>
    </row>
    <row r="960" spans="7:10">
      <c r="G960" s="74">
        <v>15.955</v>
      </c>
      <c r="H960" s="75" t="s">
        <v>1401</v>
      </c>
      <c r="I960" s="76" t="s">
        <v>1098</v>
      </c>
      <c r="J960" s="77" t="s">
        <v>1099</v>
      </c>
    </row>
    <row r="961" spans="7:10">
      <c r="G961" s="74">
        <v>15.956</v>
      </c>
      <c r="H961" s="75" t="s">
        <v>1402</v>
      </c>
      <c r="I961" s="76" t="s">
        <v>1098</v>
      </c>
      <c r="J961" s="77" t="s">
        <v>1099</v>
      </c>
    </row>
    <row r="962" spans="7:10">
      <c r="G962" s="74">
        <v>15.957000000000001</v>
      </c>
      <c r="H962" s="75" t="s">
        <v>1403</v>
      </c>
      <c r="I962" s="76" t="s">
        <v>1098</v>
      </c>
      <c r="J962" s="77" t="s">
        <v>1099</v>
      </c>
    </row>
    <row r="963" spans="7:10">
      <c r="G963" s="74">
        <v>15.958</v>
      </c>
      <c r="H963" s="75" t="s">
        <v>1404</v>
      </c>
      <c r="I963" s="76" t="s">
        <v>1098</v>
      </c>
      <c r="J963" s="77" t="s">
        <v>1099</v>
      </c>
    </row>
    <row r="964" spans="7:10">
      <c r="G964" s="74">
        <v>15.959</v>
      </c>
      <c r="H964" s="75" t="s">
        <v>1405</v>
      </c>
      <c r="I964" s="76" t="s">
        <v>1098</v>
      </c>
      <c r="J964" s="77" t="s">
        <v>1112</v>
      </c>
    </row>
    <row r="965" spans="7:10">
      <c r="G965" s="74">
        <v>15.96</v>
      </c>
      <c r="H965" s="75" t="s">
        <v>1406</v>
      </c>
      <c r="I965" s="76" t="s">
        <v>1098</v>
      </c>
      <c r="J965" s="77" t="s">
        <v>1112</v>
      </c>
    </row>
    <row r="966" spans="7:10">
      <c r="G966" s="74">
        <v>15.961</v>
      </c>
      <c r="H966" s="75" t="s">
        <v>1407</v>
      </c>
      <c r="I966" s="76" t="s">
        <v>1098</v>
      </c>
      <c r="J966" s="77" t="s">
        <v>1099</v>
      </c>
    </row>
    <row r="967" spans="7:10">
      <c r="G967" s="74">
        <v>15.962</v>
      </c>
      <c r="H967" s="75" t="s">
        <v>1408</v>
      </c>
      <c r="I967" s="76" t="s">
        <v>1098</v>
      </c>
      <c r="J967" s="77" t="s">
        <v>1099</v>
      </c>
    </row>
    <row r="968" spans="7:10">
      <c r="G968" s="74">
        <v>15.962999999999999</v>
      </c>
      <c r="H968" s="75" t="s">
        <v>1409</v>
      </c>
      <c r="I968" s="76" t="s">
        <v>1098</v>
      </c>
      <c r="J968" s="77" t="s">
        <v>1099</v>
      </c>
    </row>
    <row r="969" spans="7:10">
      <c r="G969" s="74">
        <v>15.964</v>
      </c>
      <c r="H969" s="75" t="s">
        <v>1410</v>
      </c>
      <c r="I969" s="76" t="s">
        <v>1098</v>
      </c>
      <c r="J969" s="77" t="s">
        <v>1099</v>
      </c>
    </row>
    <row r="970" spans="7:10">
      <c r="G970" s="74">
        <v>15.965</v>
      </c>
      <c r="H970" s="75" t="s">
        <v>1411</v>
      </c>
      <c r="I970" s="76" t="s">
        <v>1098</v>
      </c>
      <c r="J970" s="77" t="s">
        <v>1099</v>
      </c>
    </row>
    <row r="971" spans="7:10">
      <c r="G971" s="74">
        <v>15.965999999999999</v>
      </c>
      <c r="H971" s="75" t="s">
        <v>1412</v>
      </c>
      <c r="I971" s="76" t="s">
        <v>1098</v>
      </c>
      <c r="J971" s="77" t="s">
        <v>1099</v>
      </c>
    </row>
    <row r="972" spans="7:10">
      <c r="G972" s="74">
        <v>15.968999999999999</v>
      </c>
      <c r="H972" s="75" t="s">
        <v>1413</v>
      </c>
      <c r="I972" s="76" t="s">
        <v>1098</v>
      </c>
      <c r="J972" s="77" t="s">
        <v>1099</v>
      </c>
    </row>
    <row r="973" spans="7:10">
      <c r="G973" s="74">
        <v>15.978</v>
      </c>
      <c r="H973" s="75" t="s">
        <v>1414</v>
      </c>
      <c r="I973" s="76" t="s">
        <v>1098</v>
      </c>
      <c r="J973" s="77" t="s">
        <v>1158</v>
      </c>
    </row>
    <row r="974" spans="7:10">
      <c r="G974" s="74">
        <v>15.98</v>
      </c>
      <c r="H974" s="75" t="s">
        <v>1415</v>
      </c>
      <c r="I974" s="76" t="s">
        <v>1098</v>
      </c>
      <c r="J974" s="77" t="s">
        <v>1158</v>
      </c>
    </row>
    <row r="975" spans="7:10">
      <c r="G975" s="74">
        <v>15.981</v>
      </c>
      <c r="H975" s="75" t="s">
        <v>1416</v>
      </c>
      <c r="I975" s="76" t="s">
        <v>1098</v>
      </c>
      <c r="J975" s="77" t="s">
        <v>1158</v>
      </c>
    </row>
    <row r="976" spans="7:10">
      <c r="G976" s="74">
        <v>15.981999999999999</v>
      </c>
      <c r="H976" s="75" t="s">
        <v>1417</v>
      </c>
      <c r="I976" s="76" t="s">
        <v>1098</v>
      </c>
      <c r="J976" s="77" t="s">
        <v>1108</v>
      </c>
    </row>
    <row r="977" spans="7:10">
      <c r="G977" s="74">
        <v>16.001000000000001</v>
      </c>
      <c r="H977" s="75" t="s">
        <v>1418</v>
      </c>
      <c r="I977" s="76" t="s">
        <v>1419</v>
      </c>
      <c r="J977" s="77" t="s">
        <v>1420</v>
      </c>
    </row>
    <row r="978" spans="7:10">
      <c r="G978" s="74">
        <v>16.003</v>
      </c>
      <c r="H978" s="75" t="s">
        <v>1421</v>
      </c>
      <c r="I978" s="76" t="s">
        <v>1419</v>
      </c>
      <c r="J978" s="77" t="s">
        <v>1420</v>
      </c>
    </row>
    <row r="979" spans="7:10">
      <c r="G979" s="74">
        <v>16.004000000000001</v>
      </c>
      <c r="H979" s="75" t="s">
        <v>1422</v>
      </c>
      <c r="I979" s="76" t="s">
        <v>1419</v>
      </c>
      <c r="J979" s="77" t="s">
        <v>1420</v>
      </c>
    </row>
    <row r="980" spans="7:10">
      <c r="G980" s="74">
        <v>16.015000000000001</v>
      </c>
      <c r="H980" s="75" t="s">
        <v>1423</v>
      </c>
      <c r="I980" s="76" t="s">
        <v>1419</v>
      </c>
      <c r="J980" s="77" t="s">
        <v>1424</v>
      </c>
    </row>
    <row r="981" spans="7:10">
      <c r="G981" s="74">
        <v>16.015999999999998</v>
      </c>
      <c r="H981" s="75" t="s">
        <v>1425</v>
      </c>
      <c r="I981" s="76" t="s">
        <v>1419</v>
      </c>
      <c r="J981" s="77" t="s">
        <v>1426</v>
      </c>
    </row>
    <row r="982" spans="7:10">
      <c r="G982" s="74">
        <v>16.016999999999999</v>
      </c>
      <c r="H982" s="75" t="s">
        <v>1427</v>
      </c>
      <c r="I982" s="76" t="s">
        <v>1419</v>
      </c>
      <c r="J982" s="77" t="s">
        <v>1426</v>
      </c>
    </row>
    <row r="983" spans="7:10">
      <c r="G983" s="74">
        <v>16.018999999999998</v>
      </c>
      <c r="H983" s="75" t="s">
        <v>1428</v>
      </c>
      <c r="I983" s="76" t="s">
        <v>1419</v>
      </c>
      <c r="J983" s="77" t="s">
        <v>1426</v>
      </c>
    </row>
    <row r="984" spans="7:10">
      <c r="G984" s="74">
        <v>16.021000000000001</v>
      </c>
      <c r="H984" s="75" t="s">
        <v>1429</v>
      </c>
      <c r="I984" s="76" t="s">
        <v>1419</v>
      </c>
      <c r="J984" s="77" t="s">
        <v>1426</v>
      </c>
    </row>
    <row r="985" spans="7:10">
      <c r="G985" s="74">
        <v>16.023</v>
      </c>
      <c r="H985" s="75" t="s">
        <v>1430</v>
      </c>
      <c r="I985" s="76" t="s">
        <v>1419</v>
      </c>
      <c r="J985" s="77" t="s">
        <v>1426</v>
      </c>
    </row>
    <row r="986" spans="7:10">
      <c r="G986" s="74">
        <v>16.024000000000001</v>
      </c>
      <c r="H986" s="75" t="s">
        <v>1431</v>
      </c>
      <c r="I986" s="76" t="s">
        <v>1419</v>
      </c>
      <c r="J986" s="77" t="s">
        <v>1426</v>
      </c>
    </row>
    <row r="987" spans="7:10">
      <c r="G987" s="74">
        <v>16.024999999999999</v>
      </c>
      <c r="H987" s="75" t="s">
        <v>1432</v>
      </c>
      <c r="I987" s="76" t="s">
        <v>1419</v>
      </c>
      <c r="J987" s="77" t="s">
        <v>1426</v>
      </c>
    </row>
    <row r="988" spans="7:10">
      <c r="G988" s="74">
        <v>16.026</v>
      </c>
      <c r="H988" s="75" t="s">
        <v>1433</v>
      </c>
      <c r="I988" s="76" t="s">
        <v>1419</v>
      </c>
      <c r="J988" s="77" t="s">
        <v>1426</v>
      </c>
    </row>
    <row r="989" spans="7:10">
      <c r="G989" s="74">
        <v>16.027000000000001</v>
      </c>
      <c r="H989" s="75" t="s">
        <v>1434</v>
      </c>
      <c r="I989" s="76" t="s">
        <v>1419</v>
      </c>
      <c r="J989" s="77" t="s">
        <v>1426</v>
      </c>
    </row>
    <row r="990" spans="7:10">
      <c r="G990" s="74">
        <v>16.027999999999999</v>
      </c>
      <c r="H990" s="75" t="s">
        <v>1435</v>
      </c>
      <c r="I990" s="76" t="s">
        <v>1419</v>
      </c>
      <c r="J990" s="77" t="s">
        <v>1426</v>
      </c>
    </row>
    <row r="991" spans="7:10">
      <c r="G991" s="74">
        <v>16.029</v>
      </c>
      <c r="H991" s="75" t="s">
        <v>1436</v>
      </c>
      <c r="I991" s="76" t="s">
        <v>1419</v>
      </c>
      <c r="J991" s="77" t="s">
        <v>1426</v>
      </c>
    </row>
    <row r="992" spans="7:10">
      <c r="G992" s="74">
        <v>16.03</v>
      </c>
      <c r="H992" s="75" t="s">
        <v>1437</v>
      </c>
      <c r="I992" s="76" t="s">
        <v>1419</v>
      </c>
      <c r="J992" s="77" t="s">
        <v>1438</v>
      </c>
    </row>
    <row r="993" spans="7:10">
      <c r="G993" s="74">
        <v>16.030999999999999</v>
      </c>
      <c r="H993" s="75" t="s">
        <v>1439</v>
      </c>
      <c r="I993" s="76" t="s">
        <v>1419</v>
      </c>
      <c r="J993" s="77" t="s">
        <v>1438</v>
      </c>
    </row>
    <row r="994" spans="7:10">
      <c r="G994" s="74">
        <v>16.032</v>
      </c>
      <c r="H994" s="75" t="s">
        <v>1440</v>
      </c>
      <c r="I994" s="76" t="s">
        <v>1419</v>
      </c>
      <c r="J994" s="77" t="s">
        <v>1438</v>
      </c>
    </row>
    <row r="995" spans="7:10">
      <c r="G995" s="74">
        <v>16.033999999999999</v>
      </c>
      <c r="H995" s="75" t="s">
        <v>1441</v>
      </c>
      <c r="I995" s="76" t="s">
        <v>1419</v>
      </c>
      <c r="J995" s="77" t="s">
        <v>1438</v>
      </c>
    </row>
    <row r="996" spans="7:10">
      <c r="G996" s="74">
        <v>16.035</v>
      </c>
      <c r="H996" s="75" t="s">
        <v>1442</v>
      </c>
      <c r="I996" s="76" t="s">
        <v>1419</v>
      </c>
      <c r="J996" s="77" t="s">
        <v>1424</v>
      </c>
    </row>
    <row r="997" spans="7:10">
      <c r="G997" s="74">
        <v>16.036000000000001</v>
      </c>
      <c r="H997" s="75" t="s">
        <v>1443</v>
      </c>
      <c r="I997" s="76" t="s">
        <v>1419</v>
      </c>
      <c r="J997" s="77" t="s">
        <v>1438</v>
      </c>
    </row>
    <row r="998" spans="7:10">
      <c r="G998" s="74">
        <v>16.036999999999999</v>
      </c>
      <c r="H998" s="75" t="s">
        <v>1444</v>
      </c>
      <c r="I998" s="76" t="s">
        <v>1419</v>
      </c>
      <c r="J998" s="77" t="s">
        <v>1438</v>
      </c>
    </row>
    <row r="999" spans="7:10">
      <c r="G999" s="74">
        <v>16.038</v>
      </c>
      <c r="H999" s="75" t="s">
        <v>1445</v>
      </c>
      <c r="I999" s="76" t="s">
        <v>1419</v>
      </c>
      <c r="J999" s="77" t="s">
        <v>1438</v>
      </c>
    </row>
    <row r="1000" spans="7:10">
      <c r="G1000" s="74">
        <v>16.039000000000001</v>
      </c>
      <c r="H1000" s="75" t="s">
        <v>1446</v>
      </c>
      <c r="I1000" s="76" t="s">
        <v>1419</v>
      </c>
      <c r="J1000" s="77" t="s">
        <v>1438</v>
      </c>
    </row>
    <row r="1001" spans="7:10">
      <c r="G1001" s="74">
        <v>16.04</v>
      </c>
      <c r="H1001" s="75" t="s">
        <v>1447</v>
      </c>
      <c r="I1001" s="76" t="s">
        <v>1419</v>
      </c>
      <c r="J1001" s="77" t="s">
        <v>1438</v>
      </c>
    </row>
    <row r="1002" spans="7:10">
      <c r="G1002" s="74">
        <v>16.041</v>
      </c>
      <c r="H1002" s="75" t="s">
        <v>1448</v>
      </c>
      <c r="I1002" s="76" t="s">
        <v>1449</v>
      </c>
      <c r="J1002" s="77" t="s">
        <v>1450</v>
      </c>
    </row>
    <row r="1003" spans="7:10">
      <c r="G1003" s="74">
        <v>16.042000000000002</v>
      </c>
      <c r="H1003" s="75" t="s">
        <v>1451</v>
      </c>
      <c r="I1003" s="76" t="s">
        <v>1419</v>
      </c>
      <c r="J1003" s="77" t="s">
        <v>1424</v>
      </c>
    </row>
    <row r="1004" spans="7:10">
      <c r="G1004" s="74">
        <v>16.042999999999999</v>
      </c>
      <c r="H1004" s="75" t="s">
        <v>1452</v>
      </c>
      <c r="I1004" s="76" t="s">
        <v>1419</v>
      </c>
      <c r="J1004" s="77" t="s">
        <v>1438</v>
      </c>
    </row>
    <row r="1005" spans="7:10">
      <c r="G1005" s="74">
        <v>16.044</v>
      </c>
      <c r="H1005" s="75" t="s">
        <v>1453</v>
      </c>
      <c r="I1005" s="76" t="s">
        <v>1419</v>
      </c>
      <c r="J1005" s="77" t="s">
        <v>1438</v>
      </c>
    </row>
    <row r="1006" spans="7:10">
      <c r="G1006" s="74">
        <v>16.045000000000002</v>
      </c>
      <c r="H1006" s="75" t="s">
        <v>1454</v>
      </c>
      <c r="I1006" s="76" t="s">
        <v>1419</v>
      </c>
      <c r="J1006" s="77" t="s">
        <v>1438</v>
      </c>
    </row>
    <row r="1007" spans="7:10">
      <c r="G1007" s="74">
        <v>16.045999999999999</v>
      </c>
      <c r="H1007" s="75" t="s">
        <v>1455</v>
      </c>
      <c r="I1007" s="76" t="s">
        <v>1419</v>
      </c>
      <c r="J1007" s="77" t="s">
        <v>1438</v>
      </c>
    </row>
    <row r="1008" spans="7:10">
      <c r="G1008" s="74">
        <v>16.047000000000001</v>
      </c>
      <c r="H1008" s="75" t="s">
        <v>1456</v>
      </c>
      <c r="I1008" s="76" t="s">
        <v>1419</v>
      </c>
      <c r="J1008" s="77" t="s">
        <v>1438</v>
      </c>
    </row>
    <row r="1009" spans="7:10">
      <c r="G1009" s="74">
        <v>16.047999999999998</v>
      </c>
      <c r="H1009" s="75" t="s">
        <v>1457</v>
      </c>
      <c r="I1009" s="76" t="s">
        <v>1419</v>
      </c>
      <c r="J1009" s="77" t="s">
        <v>1438</v>
      </c>
    </row>
    <row r="1010" spans="7:10">
      <c r="G1010" s="74">
        <v>16.048999999999999</v>
      </c>
      <c r="H1010" s="75" t="s">
        <v>1458</v>
      </c>
      <c r="I1010" s="76" t="s">
        <v>1449</v>
      </c>
      <c r="J1010" s="77" t="s">
        <v>1450</v>
      </c>
    </row>
    <row r="1011" spans="7:10">
      <c r="G1011" s="74">
        <v>16.05</v>
      </c>
      <c r="H1011" s="75" t="s">
        <v>1459</v>
      </c>
      <c r="I1011" s="76" t="s">
        <v>1449</v>
      </c>
      <c r="J1011" s="77" t="s">
        <v>1450</v>
      </c>
    </row>
    <row r="1012" spans="7:10">
      <c r="G1012" s="74">
        <v>16.050999999999998</v>
      </c>
      <c r="H1012" s="75" t="s">
        <v>1460</v>
      </c>
      <c r="I1012" s="76" t="s">
        <v>1419</v>
      </c>
      <c r="J1012" s="77" t="s">
        <v>1438</v>
      </c>
    </row>
    <row r="1013" spans="7:10">
      <c r="G1013" s="74">
        <v>16.052</v>
      </c>
      <c r="H1013" s="75" t="s">
        <v>1461</v>
      </c>
      <c r="I1013" s="76" t="s">
        <v>1419</v>
      </c>
      <c r="J1013" s="77" t="s">
        <v>1426</v>
      </c>
    </row>
    <row r="1014" spans="7:10">
      <c r="G1014" s="74">
        <v>16.053000000000001</v>
      </c>
      <c r="H1014" s="75" t="s">
        <v>1462</v>
      </c>
      <c r="I1014" s="76" t="s">
        <v>1419</v>
      </c>
      <c r="J1014" s="77" t="s">
        <v>1424</v>
      </c>
    </row>
    <row r="1015" spans="7:10">
      <c r="G1015" s="74">
        <v>16.053999999999998</v>
      </c>
      <c r="H1015" s="75" t="s">
        <v>1463</v>
      </c>
      <c r="I1015" s="76" t="s">
        <v>1419</v>
      </c>
      <c r="J1015" s="77" t="s">
        <v>1424</v>
      </c>
    </row>
    <row r="1016" spans="7:10">
      <c r="G1016" s="74">
        <v>16.055</v>
      </c>
      <c r="H1016" s="75" t="s">
        <v>1464</v>
      </c>
      <c r="I1016" s="76" t="s">
        <v>1419</v>
      </c>
      <c r="J1016" s="77" t="s">
        <v>1426</v>
      </c>
    </row>
    <row r="1017" spans="7:10">
      <c r="G1017" s="74">
        <v>16.056000000000001</v>
      </c>
      <c r="H1017" s="75" t="s">
        <v>1465</v>
      </c>
      <c r="I1017" s="76" t="s">
        <v>1419</v>
      </c>
      <c r="J1017" s="77" t="s">
        <v>1426</v>
      </c>
    </row>
    <row r="1018" spans="7:10">
      <c r="G1018" s="74">
        <v>16.056999999999999</v>
      </c>
      <c r="H1018" s="75" t="s">
        <v>1466</v>
      </c>
      <c r="I1018" s="76" t="s">
        <v>1419</v>
      </c>
      <c r="J1018" s="77" t="s">
        <v>1426</v>
      </c>
    </row>
    <row r="1019" spans="7:10">
      <c r="G1019" s="74">
        <v>16.058</v>
      </c>
      <c r="H1019" s="75" t="s">
        <v>1467</v>
      </c>
      <c r="I1019" s="76" t="s">
        <v>1419</v>
      </c>
      <c r="J1019" s="77" t="s">
        <v>1426</v>
      </c>
    </row>
    <row r="1020" spans="7:10">
      <c r="G1020" s="74">
        <v>16.123000000000001</v>
      </c>
      <c r="H1020" s="75" t="s">
        <v>1468</v>
      </c>
      <c r="I1020" s="76" t="s">
        <v>1419</v>
      </c>
      <c r="J1020" s="77" t="s">
        <v>1424</v>
      </c>
    </row>
    <row r="1021" spans="7:10">
      <c r="G1021" s="74">
        <v>16.202999999999999</v>
      </c>
      <c r="H1021" s="75" t="s">
        <v>1469</v>
      </c>
      <c r="I1021" s="76" t="s">
        <v>1419</v>
      </c>
      <c r="J1021" s="77" t="s">
        <v>1424</v>
      </c>
    </row>
    <row r="1022" spans="7:10">
      <c r="G1022" s="74">
        <v>16.3</v>
      </c>
      <c r="H1022" s="75" t="s">
        <v>1470</v>
      </c>
      <c r="I1022" s="76" t="s">
        <v>1419</v>
      </c>
      <c r="J1022" s="77" t="s">
        <v>1471</v>
      </c>
    </row>
    <row r="1023" spans="7:10">
      <c r="G1023" s="74">
        <v>16.300999999999998</v>
      </c>
      <c r="H1023" s="75" t="s">
        <v>1472</v>
      </c>
      <c r="I1023" s="76" t="s">
        <v>1419</v>
      </c>
      <c r="J1023" s="77" t="s">
        <v>1471</v>
      </c>
    </row>
    <row r="1024" spans="7:10">
      <c r="G1024" s="74">
        <v>16.302</v>
      </c>
      <c r="H1024" s="75" t="s">
        <v>1473</v>
      </c>
      <c r="I1024" s="76" t="s">
        <v>1419</v>
      </c>
      <c r="J1024" s="77" t="s">
        <v>1471</v>
      </c>
    </row>
    <row r="1025" spans="7:10">
      <c r="G1025" s="74">
        <v>16.303000000000001</v>
      </c>
      <c r="H1025" s="75" t="s">
        <v>1474</v>
      </c>
      <c r="I1025" s="76" t="s">
        <v>1419</v>
      </c>
      <c r="J1025" s="77" t="s">
        <v>1471</v>
      </c>
    </row>
    <row r="1026" spans="7:10">
      <c r="G1026" s="74">
        <v>16.303999999999998</v>
      </c>
      <c r="H1026" s="75" t="s">
        <v>1475</v>
      </c>
      <c r="I1026" s="76" t="s">
        <v>1419</v>
      </c>
      <c r="J1026" s="77" t="s">
        <v>1471</v>
      </c>
    </row>
    <row r="1027" spans="7:10">
      <c r="G1027" s="74">
        <v>16.305</v>
      </c>
      <c r="H1027" s="75" t="s">
        <v>1476</v>
      </c>
      <c r="I1027" s="76" t="s">
        <v>1419</v>
      </c>
      <c r="J1027" s="77" t="s">
        <v>1471</v>
      </c>
    </row>
    <row r="1028" spans="7:10">
      <c r="G1028" s="74">
        <v>16.306999999999999</v>
      </c>
      <c r="H1028" s="75" t="s">
        <v>1477</v>
      </c>
      <c r="I1028" s="76" t="s">
        <v>1419</v>
      </c>
      <c r="J1028" s="77" t="s">
        <v>1471</v>
      </c>
    </row>
    <row r="1029" spans="7:10">
      <c r="G1029" s="74">
        <v>16.308</v>
      </c>
      <c r="H1029" s="75" t="s">
        <v>1478</v>
      </c>
      <c r="I1029" s="76" t="s">
        <v>1419</v>
      </c>
      <c r="J1029" s="77" t="s">
        <v>1471</v>
      </c>
    </row>
    <row r="1030" spans="7:10">
      <c r="G1030" s="74">
        <v>16.309000000000001</v>
      </c>
      <c r="H1030" s="75" t="s">
        <v>1479</v>
      </c>
      <c r="I1030" s="76" t="s">
        <v>1419</v>
      </c>
      <c r="J1030" s="77" t="s">
        <v>1471</v>
      </c>
    </row>
    <row r="1031" spans="7:10">
      <c r="G1031" s="74">
        <v>16.32</v>
      </c>
      <c r="H1031" s="75" t="s">
        <v>1480</v>
      </c>
      <c r="I1031" s="76" t="s">
        <v>1419</v>
      </c>
      <c r="J1031" s="77" t="s">
        <v>1424</v>
      </c>
    </row>
    <row r="1032" spans="7:10">
      <c r="G1032" s="74">
        <v>16.321000000000002</v>
      </c>
      <c r="H1032" s="75" t="s">
        <v>1481</v>
      </c>
      <c r="I1032" s="76" t="s">
        <v>1419</v>
      </c>
      <c r="J1032" s="77" t="s">
        <v>1424</v>
      </c>
    </row>
    <row r="1033" spans="7:10">
      <c r="G1033" s="74">
        <v>16.524000000000001</v>
      </c>
      <c r="H1033" s="75" t="s">
        <v>1482</v>
      </c>
      <c r="I1033" s="76" t="s">
        <v>1419</v>
      </c>
      <c r="J1033" s="77" t="s">
        <v>1426</v>
      </c>
    </row>
    <row r="1034" spans="7:10">
      <c r="G1034" s="74">
        <v>16.524999999999999</v>
      </c>
      <c r="H1034" s="75" t="s">
        <v>1483</v>
      </c>
      <c r="I1034" s="76" t="s">
        <v>1419</v>
      </c>
      <c r="J1034" s="77" t="s">
        <v>1426</v>
      </c>
    </row>
    <row r="1035" spans="7:10">
      <c r="G1035" s="74">
        <v>16.526</v>
      </c>
      <c r="H1035" s="75" t="s">
        <v>1484</v>
      </c>
      <c r="I1035" s="76" t="s">
        <v>1419</v>
      </c>
      <c r="J1035" s="77" t="s">
        <v>1426</v>
      </c>
    </row>
    <row r="1036" spans="7:10">
      <c r="G1036" s="74">
        <v>16.527999999999999</v>
      </c>
      <c r="H1036" s="75" t="s">
        <v>1485</v>
      </c>
      <c r="I1036" s="76" t="s">
        <v>1419</v>
      </c>
      <c r="J1036" s="77" t="s">
        <v>1426</v>
      </c>
    </row>
    <row r="1037" spans="7:10">
      <c r="G1037" s="74">
        <v>16.529</v>
      </c>
      <c r="H1037" s="75" t="s">
        <v>1486</v>
      </c>
      <c r="I1037" s="76" t="s">
        <v>1419</v>
      </c>
      <c r="J1037" s="77" t="s">
        <v>1426</v>
      </c>
    </row>
    <row r="1038" spans="7:10">
      <c r="G1038" s="74">
        <v>16.54</v>
      </c>
      <c r="H1038" s="75" t="s">
        <v>1487</v>
      </c>
      <c r="I1038" s="76" t="s">
        <v>1419</v>
      </c>
      <c r="J1038" s="77" t="s">
        <v>1424</v>
      </c>
    </row>
    <row r="1039" spans="7:10">
      <c r="G1039" s="74">
        <v>16.542999999999999</v>
      </c>
      <c r="H1039" s="75" t="s">
        <v>1488</v>
      </c>
      <c r="I1039" s="76" t="s">
        <v>1419</v>
      </c>
      <c r="J1039" s="77" t="s">
        <v>1424</v>
      </c>
    </row>
    <row r="1040" spans="7:10">
      <c r="G1040" s="74">
        <v>16.544</v>
      </c>
      <c r="H1040" s="75" t="s">
        <v>1489</v>
      </c>
      <c r="I1040" s="76" t="s">
        <v>1419</v>
      </c>
      <c r="J1040" s="77" t="s">
        <v>1424</v>
      </c>
    </row>
    <row r="1041" spans="7:10">
      <c r="G1041" s="74">
        <v>16.547999999999998</v>
      </c>
      <c r="H1041" s="75" t="s">
        <v>1490</v>
      </c>
      <c r="I1041" s="76" t="s">
        <v>1419</v>
      </c>
      <c r="J1041" s="77" t="s">
        <v>1424</v>
      </c>
    </row>
    <row r="1042" spans="7:10">
      <c r="G1042" s="74">
        <v>16.55</v>
      </c>
      <c r="H1042" s="75" t="s">
        <v>1491</v>
      </c>
      <c r="I1042" s="76" t="s">
        <v>1419</v>
      </c>
      <c r="J1042" s="77" t="s">
        <v>1424</v>
      </c>
    </row>
    <row r="1043" spans="7:10">
      <c r="G1043" s="74">
        <v>16.553999999999998</v>
      </c>
      <c r="H1043" s="75" t="s">
        <v>1492</v>
      </c>
      <c r="I1043" s="76" t="s">
        <v>1419</v>
      </c>
      <c r="J1043" s="77" t="s">
        <v>1424</v>
      </c>
    </row>
    <row r="1044" spans="7:10">
      <c r="G1044" s="74">
        <v>16.556000000000001</v>
      </c>
      <c r="H1044" s="75" t="s">
        <v>1493</v>
      </c>
      <c r="I1044" s="76" t="s">
        <v>1419</v>
      </c>
      <c r="J1044" s="77" t="s">
        <v>1426</v>
      </c>
    </row>
    <row r="1045" spans="7:10">
      <c r="G1045" s="74">
        <v>16.556999999999999</v>
      </c>
      <c r="H1045" s="75" t="s">
        <v>1494</v>
      </c>
      <c r="I1045" s="76" t="s">
        <v>1419</v>
      </c>
      <c r="J1045" s="77" t="s">
        <v>1426</v>
      </c>
    </row>
    <row r="1046" spans="7:10">
      <c r="G1046" s="74">
        <v>16.559999999999999</v>
      </c>
      <c r="H1046" s="75" t="s">
        <v>1495</v>
      </c>
      <c r="I1046" s="76" t="s">
        <v>1419</v>
      </c>
      <c r="J1046" s="77" t="s">
        <v>1424</v>
      </c>
    </row>
    <row r="1047" spans="7:10">
      <c r="G1047" s="74">
        <v>16.562000000000001</v>
      </c>
      <c r="H1047" s="75" t="s">
        <v>1496</v>
      </c>
      <c r="I1047" s="76" t="s">
        <v>1419</v>
      </c>
      <c r="J1047" s="77" t="s">
        <v>1424</v>
      </c>
    </row>
    <row r="1048" spans="7:10">
      <c r="G1048" s="74">
        <v>16.565999999999999</v>
      </c>
      <c r="H1048" s="75" t="s">
        <v>1497</v>
      </c>
      <c r="I1048" s="76" t="s">
        <v>1419</v>
      </c>
      <c r="J1048" s="77" t="s">
        <v>1424</v>
      </c>
    </row>
    <row r="1049" spans="7:10">
      <c r="G1049" s="74">
        <v>16.571000000000002</v>
      </c>
      <c r="H1049" s="75" t="s">
        <v>1498</v>
      </c>
      <c r="I1049" s="76" t="s">
        <v>1419</v>
      </c>
      <c r="J1049" s="77" t="s">
        <v>1424</v>
      </c>
    </row>
    <row r="1050" spans="7:10">
      <c r="G1050" s="74">
        <v>16.574999999999999</v>
      </c>
      <c r="H1050" s="75" t="s">
        <v>1499</v>
      </c>
      <c r="I1050" s="76" t="s">
        <v>1419</v>
      </c>
      <c r="J1050" s="77" t="s">
        <v>1424</v>
      </c>
    </row>
    <row r="1051" spans="7:10">
      <c r="G1051" s="74">
        <v>16.576000000000001</v>
      </c>
      <c r="H1051" s="75" t="s">
        <v>1500</v>
      </c>
      <c r="I1051" s="76" t="s">
        <v>1419</v>
      </c>
      <c r="J1051" s="77" t="s">
        <v>1424</v>
      </c>
    </row>
    <row r="1052" spans="7:10">
      <c r="G1052" s="74">
        <v>16.577999999999999</v>
      </c>
      <c r="H1052" s="75" t="s">
        <v>1501</v>
      </c>
      <c r="I1052" s="76" t="s">
        <v>1419</v>
      </c>
      <c r="J1052" s="77" t="s">
        <v>1424</v>
      </c>
    </row>
    <row r="1053" spans="7:10">
      <c r="G1053" s="74">
        <v>16.582000000000001</v>
      </c>
      <c r="H1053" s="75" t="s">
        <v>1502</v>
      </c>
      <c r="I1053" s="76" t="s">
        <v>1419</v>
      </c>
      <c r="J1053" s="77" t="s">
        <v>1424</v>
      </c>
    </row>
    <row r="1054" spans="7:10">
      <c r="G1054" s="74">
        <v>16.582999999999998</v>
      </c>
      <c r="H1054" s="75" t="s">
        <v>1503</v>
      </c>
      <c r="I1054" s="76" t="s">
        <v>1419</v>
      </c>
      <c r="J1054" s="77" t="s">
        <v>1424</v>
      </c>
    </row>
    <row r="1055" spans="7:10">
      <c r="G1055" s="74">
        <v>16.585000000000001</v>
      </c>
      <c r="H1055" s="75" t="s">
        <v>1504</v>
      </c>
      <c r="I1055" s="76" t="s">
        <v>1419</v>
      </c>
      <c r="J1055" s="77" t="s">
        <v>1424</v>
      </c>
    </row>
    <row r="1056" spans="7:10">
      <c r="G1056" s="74">
        <v>16.587</v>
      </c>
      <c r="H1056" s="75" t="s">
        <v>1505</v>
      </c>
      <c r="I1056" s="76" t="s">
        <v>1419</v>
      </c>
      <c r="J1056" s="77" t="s">
        <v>1426</v>
      </c>
    </row>
    <row r="1057" spans="7:10">
      <c r="G1057" s="74">
        <v>16.588000000000001</v>
      </c>
      <c r="H1057" s="75" t="s">
        <v>1506</v>
      </c>
      <c r="I1057" s="76" t="s">
        <v>1419</v>
      </c>
      <c r="J1057" s="77" t="s">
        <v>1426</v>
      </c>
    </row>
    <row r="1058" spans="7:10">
      <c r="G1058" s="74">
        <v>16.588999999999999</v>
      </c>
      <c r="H1058" s="75" t="s">
        <v>1507</v>
      </c>
      <c r="I1058" s="76" t="s">
        <v>1419</v>
      </c>
      <c r="J1058" s="77" t="s">
        <v>1426</v>
      </c>
    </row>
    <row r="1059" spans="7:10">
      <c r="G1059" s="74">
        <v>16.59</v>
      </c>
      <c r="H1059" s="75" t="s">
        <v>1508</v>
      </c>
      <c r="I1059" s="76" t="s">
        <v>1419</v>
      </c>
      <c r="J1059" s="77" t="s">
        <v>1426</v>
      </c>
    </row>
    <row r="1060" spans="7:10">
      <c r="G1060" s="74">
        <v>16.593</v>
      </c>
      <c r="H1060" s="75" t="s">
        <v>1509</v>
      </c>
      <c r="I1060" s="76" t="s">
        <v>1419</v>
      </c>
      <c r="J1060" s="77" t="s">
        <v>1424</v>
      </c>
    </row>
    <row r="1061" spans="7:10">
      <c r="G1061" s="74">
        <v>16.596</v>
      </c>
      <c r="H1061" s="75" t="s">
        <v>1510</v>
      </c>
      <c r="I1061" s="76" t="s">
        <v>1419</v>
      </c>
      <c r="J1061" s="77" t="s">
        <v>1424</v>
      </c>
    </row>
    <row r="1062" spans="7:10">
      <c r="G1062" s="74">
        <v>16.600999999999999</v>
      </c>
      <c r="H1062" s="75" t="s">
        <v>1511</v>
      </c>
      <c r="I1062" s="76" t="s">
        <v>1419</v>
      </c>
      <c r="J1062" s="77" t="s">
        <v>1512</v>
      </c>
    </row>
    <row r="1063" spans="7:10">
      <c r="G1063" s="74">
        <v>16.602</v>
      </c>
      <c r="H1063" s="75" t="s">
        <v>1513</v>
      </c>
      <c r="I1063" s="76" t="s">
        <v>1419</v>
      </c>
      <c r="J1063" s="77" t="s">
        <v>1512</v>
      </c>
    </row>
    <row r="1064" spans="7:10">
      <c r="G1064" s="74">
        <v>16.603000000000002</v>
      </c>
      <c r="H1064" s="75" t="s">
        <v>1514</v>
      </c>
      <c r="I1064" s="76" t="s">
        <v>1419</v>
      </c>
      <c r="J1064" s="77" t="s">
        <v>1512</v>
      </c>
    </row>
    <row r="1065" spans="7:10">
      <c r="G1065" s="74">
        <v>16.606000000000002</v>
      </c>
      <c r="H1065" s="75" t="s">
        <v>1515</v>
      </c>
      <c r="I1065" s="76" t="s">
        <v>1419</v>
      </c>
      <c r="J1065" s="77" t="s">
        <v>1424</v>
      </c>
    </row>
    <row r="1066" spans="7:10">
      <c r="G1066" s="74">
        <v>16.606999999999999</v>
      </c>
      <c r="H1066" s="75" t="s">
        <v>1516</v>
      </c>
      <c r="I1066" s="76" t="s">
        <v>1419</v>
      </c>
      <c r="J1066" s="77" t="s">
        <v>1424</v>
      </c>
    </row>
    <row r="1067" spans="7:10">
      <c r="G1067" s="74">
        <v>16.608000000000001</v>
      </c>
      <c r="H1067" s="75" t="s">
        <v>1517</v>
      </c>
      <c r="I1067" s="76" t="s">
        <v>1419</v>
      </c>
      <c r="J1067" s="77" t="s">
        <v>1424</v>
      </c>
    </row>
    <row r="1068" spans="7:10">
      <c r="G1068" s="74">
        <v>16.609000000000002</v>
      </c>
      <c r="H1068" s="75" t="s">
        <v>1518</v>
      </c>
      <c r="I1068" s="76" t="s">
        <v>1419</v>
      </c>
      <c r="J1068" s="77" t="s">
        <v>1424</v>
      </c>
    </row>
    <row r="1069" spans="7:10">
      <c r="G1069" s="74">
        <v>16.61</v>
      </c>
      <c r="H1069" s="75" t="s">
        <v>1519</v>
      </c>
      <c r="I1069" s="76" t="s">
        <v>1419</v>
      </c>
      <c r="J1069" s="77" t="s">
        <v>1424</v>
      </c>
    </row>
    <row r="1070" spans="7:10">
      <c r="G1070" s="74">
        <v>16.614000000000001</v>
      </c>
      <c r="H1070" s="75" t="s">
        <v>1520</v>
      </c>
      <c r="I1070" s="76" t="s">
        <v>1419</v>
      </c>
      <c r="J1070" s="77" t="s">
        <v>1424</v>
      </c>
    </row>
    <row r="1071" spans="7:10">
      <c r="G1071" s="74">
        <v>16.614999999999998</v>
      </c>
      <c r="H1071" s="75" t="s">
        <v>1521</v>
      </c>
      <c r="I1071" s="76" t="s">
        <v>1419</v>
      </c>
      <c r="J1071" s="77" t="s">
        <v>1424</v>
      </c>
    </row>
    <row r="1072" spans="7:10">
      <c r="G1072" s="74">
        <v>16.71</v>
      </c>
      <c r="H1072" s="75" t="s">
        <v>1522</v>
      </c>
      <c r="I1072" s="76" t="s">
        <v>1419</v>
      </c>
      <c r="J1072" s="77" t="s">
        <v>1523</v>
      </c>
    </row>
    <row r="1073" spans="7:10">
      <c r="G1073" s="74">
        <v>16.725999999999999</v>
      </c>
      <c r="H1073" s="75" t="s">
        <v>1524</v>
      </c>
      <c r="I1073" s="76" t="s">
        <v>1419</v>
      </c>
      <c r="J1073" s="77" t="s">
        <v>1424</v>
      </c>
    </row>
    <row r="1074" spans="7:10">
      <c r="G1074" s="74">
        <v>16.731000000000002</v>
      </c>
      <c r="H1074" s="75" t="s">
        <v>1525</v>
      </c>
      <c r="I1074" s="76" t="s">
        <v>1419</v>
      </c>
      <c r="J1074" s="77" t="s">
        <v>1424</v>
      </c>
    </row>
    <row r="1075" spans="7:10">
      <c r="G1075" s="74">
        <v>16.734000000000002</v>
      </c>
      <c r="H1075" s="75" t="s">
        <v>1526</v>
      </c>
      <c r="I1075" s="76" t="s">
        <v>1419</v>
      </c>
      <c r="J1075" s="77" t="s">
        <v>1424</v>
      </c>
    </row>
    <row r="1076" spans="7:10">
      <c r="G1076" s="74">
        <v>16.734999999999999</v>
      </c>
      <c r="H1076" s="75" t="s">
        <v>1527</v>
      </c>
      <c r="I1076" s="76" t="s">
        <v>1419</v>
      </c>
      <c r="J1076" s="77" t="s">
        <v>1424</v>
      </c>
    </row>
    <row r="1077" spans="7:10">
      <c r="G1077" s="74">
        <v>16.736000000000001</v>
      </c>
      <c r="H1077" s="75" t="s">
        <v>1528</v>
      </c>
      <c r="I1077" s="76" t="s">
        <v>1419</v>
      </c>
      <c r="J1077" s="77" t="s">
        <v>1426</v>
      </c>
    </row>
    <row r="1078" spans="7:10">
      <c r="G1078" s="74">
        <v>16.738</v>
      </c>
      <c r="H1078" s="75" t="s">
        <v>1529</v>
      </c>
      <c r="I1078" s="76" t="s">
        <v>1419</v>
      </c>
      <c r="J1078" s="77" t="s">
        <v>1424</v>
      </c>
    </row>
    <row r="1079" spans="7:10">
      <c r="G1079" s="74">
        <v>16.739000000000001</v>
      </c>
      <c r="H1079" s="75" t="s">
        <v>1530</v>
      </c>
      <c r="I1079" s="76" t="s">
        <v>1419</v>
      </c>
      <c r="J1079" s="77" t="s">
        <v>1424</v>
      </c>
    </row>
    <row r="1080" spans="7:10">
      <c r="G1080" s="74">
        <v>16.741</v>
      </c>
      <c r="H1080" s="75" t="s">
        <v>1531</v>
      </c>
      <c r="I1080" s="76" t="s">
        <v>1419</v>
      </c>
      <c r="J1080" s="77" t="s">
        <v>1438</v>
      </c>
    </row>
    <row r="1081" spans="7:10">
      <c r="G1081" s="74">
        <v>16.742000000000001</v>
      </c>
      <c r="H1081" s="75" t="s">
        <v>1532</v>
      </c>
      <c r="I1081" s="76" t="s">
        <v>1419</v>
      </c>
      <c r="J1081" s="77" t="s">
        <v>1438</v>
      </c>
    </row>
    <row r="1082" spans="7:10">
      <c r="G1082" s="74">
        <v>16.745000000000001</v>
      </c>
      <c r="H1082" s="75" t="s">
        <v>1533</v>
      </c>
      <c r="I1082" s="76" t="s">
        <v>1419</v>
      </c>
      <c r="J1082" s="77" t="s">
        <v>1424</v>
      </c>
    </row>
    <row r="1083" spans="7:10">
      <c r="G1083" s="74">
        <v>16.745999999999999</v>
      </c>
      <c r="H1083" s="75" t="s">
        <v>1534</v>
      </c>
      <c r="I1083" s="76" t="s">
        <v>1419</v>
      </c>
      <c r="J1083" s="77" t="s">
        <v>1424</v>
      </c>
    </row>
    <row r="1084" spans="7:10">
      <c r="G1084" s="74">
        <v>16.75</v>
      </c>
      <c r="H1084" s="75" t="s">
        <v>1535</v>
      </c>
      <c r="I1084" s="76" t="s">
        <v>1419</v>
      </c>
      <c r="J1084" s="77" t="s">
        <v>1424</v>
      </c>
    </row>
    <row r="1085" spans="7:10">
      <c r="G1085" s="74">
        <v>16.751000000000001</v>
      </c>
      <c r="H1085" s="75" t="s">
        <v>1536</v>
      </c>
      <c r="I1085" s="76" t="s">
        <v>1419</v>
      </c>
      <c r="J1085" s="77" t="s">
        <v>1424</v>
      </c>
    </row>
    <row r="1086" spans="7:10">
      <c r="G1086" s="74">
        <v>16.751999999999999</v>
      </c>
      <c r="H1086" s="75" t="s">
        <v>1537</v>
      </c>
      <c r="I1086" s="76" t="s">
        <v>1419</v>
      </c>
      <c r="J1086" s="77" t="s">
        <v>1424</v>
      </c>
    </row>
    <row r="1087" spans="7:10">
      <c r="G1087" s="74">
        <v>16.753</v>
      </c>
      <c r="H1087" s="75" t="s">
        <v>1538</v>
      </c>
      <c r="I1087" s="76" t="s">
        <v>1419</v>
      </c>
      <c r="J1087" s="77" t="s">
        <v>1424</v>
      </c>
    </row>
    <row r="1088" spans="7:10">
      <c r="G1088" s="74">
        <v>16.754000000000001</v>
      </c>
      <c r="H1088" s="75" t="s">
        <v>1539</v>
      </c>
      <c r="I1088" s="76" t="s">
        <v>1419</v>
      </c>
      <c r="J1088" s="77" t="s">
        <v>1424</v>
      </c>
    </row>
    <row r="1089" spans="7:10">
      <c r="G1089" s="74">
        <v>16.756</v>
      </c>
      <c r="H1089" s="75" t="s">
        <v>1540</v>
      </c>
      <c r="I1089" s="76" t="s">
        <v>1419</v>
      </c>
      <c r="J1089" s="77" t="s">
        <v>1424</v>
      </c>
    </row>
    <row r="1090" spans="7:10">
      <c r="G1090" s="74">
        <v>16.757000000000001</v>
      </c>
      <c r="H1090" s="75" t="s">
        <v>1541</v>
      </c>
      <c r="I1090" s="76" t="s">
        <v>1419</v>
      </c>
      <c r="J1090" s="77" t="s">
        <v>1424</v>
      </c>
    </row>
    <row r="1091" spans="7:10">
      <c r="G1091" s="74">
        <v>16.757999999999999</v>
      </c>
      <c r="H1091" s="75" t="s">
        <v>1542</v>
      </c>
      <c r="I1091" s="76" t="s">
        <v>1419</v>
      </c>
      <c r="J1091" s="77" t="s">
        <v>1424</v>
      </c>
    </row>
    <row r="1092" spans="7:10">
      <c r="G1092" s="74">
        <v>16.812000000000001</v>
      </c>
      <c r="H1092" s="75" t="s">
        <v>1543</v>
      </c>
      <c r="I1092" s="76" t="s">
        <v>1419</v>
      </c>
      <c r="J1092" s="77" t="s">
        <v>1424</v>
      </c>
    </row>
    <row r="1093" spans="7:10">
      <c r="G1093" s="74">
        <v>16.812999999999999</v>
      </c>
      <c r="H1093" s="75" t="s">
        <v>1544</v>
      </c>
      <c r="I1093" s="76" t="s">
        <v>1419</v>
      </c>
      <c r="J1093" s="77" t="s">
        <v>1424</v>
      </c>
    </row>
    <row r="1094" spans="7:10">
      <c r="G1094" s="74">
        <v>16.815000000000001</v>
      </c>
      <c r="H1094" s="75" t="s">
        <v>1545</v>
      </c>
      <c r="I1094" s="76" t="s">
        <v>1419</v>
      </c>
      <c r="J1094" s="77" t="s">
        <v>1424</v>
      </c>
    </row>
    <row r="1095" spans="7:10">
      <c r="G1095" s="74">
        <v>16.815999999999999</v>
      </c>
      <c r="H1095" s="75" t="s">
        <v>1546</v>
      </c>
      <c r="I1095" s="76" t="s">
        <v>1419</v>
      </c>
      <c r="J1095" s="77" t="s">
        <v>1424</v>
      </c>
    </row>
    <row r="1096" spans="7:10">
      <c r="G1096" s="74">
        <v>16.817</v>
      </c>
      <c r="H1096" s="75" t="s">
        <v>1547</v>
      </c>
      <c r="I1096" s="76" t="s">
        <v>1419</v>
      </c>
      <c r="J1096" s="77" t="s">
        <v>1424</v>
      </c>
    </row>
    <row r="1097" spans="7:10">
      <c r="G1097" s="74">
        <v>16.818000000000001</v>
      </c>
      <c r="H1097" s="75" t="s">
        <v>1548</v>
      </c>
      <c r="I1097" s="76" t="s">
        <v>1419</v>
      </c>
      <c r="J1097" s="77" t="s">
        <v>1424</v>
      </c>
    </row>
    <row r="1098" spans="7:10">
      <c r="G1098" s="74">
        <v>16.82</v>
      </c>
      <c r="H1098" s="75" t="s">
        <v>1549</v>
      </c>
      <c r="I1098" s="76" t="s">
        <v>1419</v>
      </c>
      <c r="J1098" s="77" t="s">
        <v>1438</v>
      </c>
    </row>
    <row r="1099" spans="7:10">
      <c r="G1099" s="74">
        <v>16.823</v>
      </c>
      <c r="H1099" s="75" t="s">
        <v>1550</v>
      </c>
      <c r="I1099" s="76" t="s">
        <v>1419</v>
      </c>
      <c r="J1099" s="77" t="s">
        <v>1424</v>
      </c>
    </row>
    <row r="1100" spans="7:10">
      <c r="G1100" s="74">
        <v>16.824000000000002</v>
      </c>
      <c r="H1100" s="75" t="s">
        <v>1551</v>
      </c>
      <c r="I1100" s="76" t="s">
        <v>1419</v>
      </c>
      <c r="J1100" s="77" t="s">
        <v>1424</v>
      </c>
    </row>
    <row r="1101" spans="7:10">
      <c r="G1101" s="74">
        <v>16.824999999999999</v>
      </c>
      <c r="H1101" s="75" t="s">
        <v>1552</v>
      </c>
      <c r="I1101" s="76" t="s">
        <v>1419</v>
      </c>
      <c r="J1101" s="77" t="s">
        <v>1424</v>
      </c>
    </row>
    <row r="1102" spans="7:10">
      <c r="G1102" s="74">
        <v>16.827000000000002</v>
      </c>
      <c r="H1102" s="75" t="s">
        <v>1553</v>
      </c>
      <c r="I1102" s="76" t="s">
        <v>1419</v>
      </c>
      <c r="J1102" s="77" t="s">
        <v>1424</v>
      </c>
    </row>
    <row r="1103" spans="7:10">
      <c r="G1103" s="74">
        <v>16.827999999999999</v>
      </c>
      <c r="H1103" s="75" t="s">
        <v>1554</v>
      </c>
      <c r="I1103" s="76" t="s">
        <v>1419</v>
      </c>
      <c r="J1103" s="77" t="s">
        <v>1424</v>
      </c>
    </row>
    <row r="1104" spans="7:10">
      <c r="G1104" s="74">
        <v>16.829999999999998</v>
      </c>
      <c r="H1104" s="75" t="s">
        <v>1555</v>
      </c>
      <c r="I1104" s="76" t="s">
        <v>1419</v>
      </c>
      <c r="J1104" s="77" t="s">
        <v>1424</v>
      </c>
    </row>
    <row r="1105" spans="7:10">
      <c r="G1105" s="74">
        <v>16.831</v>
      </c>
      <c r="H1105" s="75" t="s">
        <v>1556</v>
      </c>
      <c r="I1105" s="76" t="s">
        <v>1419</v>
      </c>
      <c r="J1105" s="77" t="s">
        <v>1424</v>
      </c>
    </row>
    <row r="1106" spans="7:10">
      <c r="G1106" s="74">
        <v>16.832000000000001</v>
      </c>
      <c r="H1106" s="75" t="s">
        <v>1557</v>
      </c>
      <c r="I1106" s="76" t="s">
        <v>1419</v>
      </c>
      <c r="J1106" s="77" t="s">
        <v>1424</v>
      </c>
    </row>
    <row r="1107" spans="7:10">
      <c r="G1107" s="74">
        <v>16.832999999999998</v>
      </c>
      <c r="H1107" s="75" t="s">
        <v>1558</v>
      </c>
      <c r="I1107" s="76" t="s">
        <v>1419</v>
      </c>
      <c r="J1107" s="77" t="s">
        <v>1424</v>
      </c>
    </row>
    <row r="1108" spans="7:10">
      <c r="G1108" s="74">
        <v>16.834</v>
      </c>
      <c r="H1108" s="75" t="s">
        <v>1559</v>
      </c>
      <c r="I1108" s="76" t="s">
        <v>1419</v>
      </c>
      <c r="J1108" s="77" t="s">
        <v>1424</v>
      </c>
    </row>
    <row r="1109" spans="7:10">
      <c r="G1109" s="74">
        <v>16.835000000000001</v>
      </c>
      <c r="H1109" s="75" t="s">
        <v>1560</v>
      </c>
      <c r="I1109" s="76" t="s">
        <v>1419</v>
      </c>
      <c r="J1109" s="77" t="s">
        <v>1424</v>
      </c>
    </row>
    <row r="1110" spans="7:10">
      <c r="G1110" s="74">
        <v>16.835999999999999</v>
      </c>
      <c r="H1110" s="75" t="s">
        <v>1561</v>
      </c>
      <c r="I1110" s="76" t="s">
        <v>1419</v>
      </c>
      <c r="J1110" s="77" t="s">
        <v>1424</v>
      </c>
    </row>
    <row r="1111" spans="7:10">
      <c r="G1111" s="74">
        <v>16.838000000000001</v>
      </c>
      <c r="H1111" s="75" t="s">
        <v>1562</v>
      </c>
      <c r="I1111" s="76" t="s">
        <v>1419</v>
      </c>
      <c r="J1111" s="77" t="s">
        <v>1424</v>
      </c>
    </row>
    <row r="1112" spans="7:10">
      <c r="G1112" s="74">
        <v>16.838999999999999</v>
      </c>
      <c r="H1112" s="75" t="s">
        <v>1563</v>
      </c>
      <c r="I1112" s="76" t="s">
        <v>1419</v>
      </c>
      <c r="J1112" s="77" t="s">
        <v>1424</v>
      </c>
    </row>
    <row r="1113" spans="7:10">
      <c r="G1113" s="74">
        <v>16.84</v>
      </c>
      <c r="H1113" s="75" t="s">
        <v>1564</v>
      </c>
      <c r="I1113" s="76" t="s">
        <v>1419</v>
      </c>
      <c r="J1113" s="77" t="s">
        <v>1424</v>
      </c>
    </row>
    <row r="1114" spans="7:10">
      <c r="G1114" s="74">
        <v>16.841000000000001</v>
      </c>
      <c r="H1114" s="75" t="s">
        <v>1565</v>
      </c>
      <c r="I1114" s="76" t="s">
        <v>1419</v>
      </c>
      <c r="J1114" s="77" t="s">
        <v>1424</v>
      </c>
    </row>
    <row r="1115" spans="7:10">
      <c r="G1115" s="74">
        <v>16.841999999999999</v>
      </c>
      <c r="H1115" s="75" t="s">
        <v>1566</v>
      </c>
      <c r="I1115" s="76" t="s">
        <v>1419</v>
      </c>
      <c r="J1115" s="77" t="s">
        <v>1424</v>
      </c>
    </row>
    <row r="1116" spans="7:10">
      <c r="G1116" s="74">
        <v>16.843</v>
      </c>
      <c r="H1116" s="75" t="s">
        <v>1567</v>
      </c>
      <c r="I1116" s="76" t="s">
        <v>1449</v>
      </c>
      <c r="J1116" s="77" t="s">
        <v>1450</v>
      </c>
    </row>
    <row r="1117" spans="7:10">
      <c r="G1117" s="74">
        <v>16.844000000000001</v>
      </c>
      <c r="H1117" s="75" t="s">
        <v>1568</v>
      </c>
      <c r="I1117" s="76" t="s">
        <v>1419</v>
      </c>
      <c r="J1117" s="77" t="s">
        <v>1438</v>
      </c>
    </row>
    <row r="1118" spans="7:10">
      <c r="G1118" s="74">
        <v>16.888000000000002</v>
      </c>
      <c r="H1118" s="75" t="s">
        <v>1569</v>
      </c>
      <c r="I1118" s="76" t="s">
        <v>1419</v>
      </c>
      <c r="J1118" s="77" t="s">
        <v>1426</v>
      </c>
    </row>
    <row r="1119" spans="7:10">
      <c r="G1119" s="74">
        <v>16.888999999999999</v>
      </c>
      <c r="H1119" s="75" t="s">
        <v>1570</v>
      </c>
      <c r="I1119" s="76" t="s">
        <v>1419</v>
      </c>
      <c r="J1119" s="77" t="s">
        <v>1426</v>
      </c>
    </row>
    <row r="1120" spans="7:10">
      <c r="G1120" s="74">
        <v>16.922000000000001</v>
      </c>
      <c r="H1120" s="75" t="s">
        <v>1571</v>
      </c>
      <c r="I1120" s="76" t="s">
        <v>1419</v>
      </c>
      <c r="J1120" s="77" t="s">
        <v>1572</v>
      </c>
    </row>
    <row r="1121" spans="7:10">
      <c r="G1121" s="74">
        <v>17.001999999999999</v>
      </c>
      <c r="H1121" s="75" t="s">
        <v>1573</v>
      </c>
      <c r="I1121" s="76" t="s">
        <v>1574</v>
      </c>
      <c r="J1121" s="77" t="s">
        <v>1575</v>
      </c>
    </row>
    <row r="1122" spans="7:10">
      <c r="G1122" s="74">
        <v>17.003</v>
      </c>
      <c r="H1122" s="75" t="s">
        <v>1576</v>
      </c>
      <c r="I1122" s="76" t="s">
        <v>1574</v>
      </c>
      <c r="J1122" s="77" t="s">
        <v>1575</v>
      </c>
    </row>
    <row r="1123" spans="7:10">
      <c r="G1123" s="74">
        <v>17.004000000000001</v>
      </c>
      <c r="H1123" s="75" t="s">
        <v>1577</v>
      </c>
      <c r="I1123" s="76" t="s">
        <v>1574</v>
      </c>
      <c r="J1123" s="77" t="s">
        <v>1575</v>
      </c>
    </row>
    <row r="1124" spans="7:10">
      <c r="G1124" s="74">
        <v>17.004999999999999</v>
      </c>
      <c r="H1124" s="75" t="s">
        <v>1578</v>
      </c>
      <c r="I1124" s="76" t="s">
        <v>1574</v>
      </c>
      <c r="J1124" s="77" t="s">
        <v>1575</v>
      </c>
    </row>
    <row r="1125" spans="7:10">
      <c r="G1125" s="74">
        <v>17.149999999999999</v>
      </c>
      <c r="H1125" s="75" t="s">
        <v>1579</v>
      </c>
      <c r="I1125" s="76" t="s">
        <v>1574</v>
      </c>
      <c r="J1125" s="77" t="s">
        <v>1579</v>
      </c>
    </row>
    <row r="1126" spans="7:10">
      <c r="G1126" s="74">
        <v>17.201000000000001</v>
      </c>
      <c r="H1126" s="75" t="s">
        <v>1580</v>
      </c>
      <c r="I1126" s="76" t="s">
        <v>1574</v>
      </c>
      <c r="J1126" s="77" t="s">
        <v>1581</v>
      </c>
    </row>
    <row r="1127" spans="7:10">
      <c r="G1127" s="74">
        <v>17.207000000000001</v>
      </c>
      <c r="H1127" s="75" t="s">
        <v>1582</v>
      </c>
      <c r="I1127" s="76" t="s">
        <v>1574</v>
      </c>
      <c r="J1127" s="77" t="s">
        <v>1581</v>
      </c>
    </row>
    <row r="1128" spans="7:10">
      <c r="G1128" s="74">
        <v>17.225000000000001</v>
      </c>
      <c r="H1128" s="75" t="s">
        <v>1583</v>
      </c>
      <c r="I1128" s="76" t="s">
        <v>1574</v>
      </c>
      <c r="J1128" s="77" t="s">
        <v>1581</v>
      </c>
    </row>
    <row r="1129" spans="7:10">
      <c r="G1129" s="74">
        <v>17.234999999999999</v>
      </c>
      <c r="H1129" s="75" t="s">
        <v>1584</v>
      </c>
      <c r="I1129" s="76" t="s">
        <v>1574</v>
      </c>
      <c r="J1129" s="77" t="s">
        <v>1581</v>
      </c>
    </row>
    <row r="1130" spans="7:10">
      <c r="G1130" s="74">
        <v>17.245000000000001</v>
      </c>
      <c r="H1130" s="75" t="s">
        <v>1585</v>
      </c>
      <c r="I1130" s="76" t="s">
        <v>1574</v>
      </c>
      <c r="J1130" s="77" t="s">
        <v>1581</v>
      </c>
    </row>
    <row r="1131" spans="7:10">
      <c r="G1131" s="74">
        <v>17.257999999999999</v>
      </c>
      <c r="H1131" s="75" t="s">
        <v>1586</v>
      </c>
      <c r="I1131" s="76" t="s">
        <v>1574</v>
      </c>
      <c r="J1131" s="77" t="s">
        <v>1581</v>
      </c>
    </row>
    <row r="1132" spans="7:10">
      <c r="G1132" s="74">
        <v>17.259</v>
      </c>
      <c r="H1132" s="75" t="s">
        <v>1587</v>
      </c>
      <c r="I1132" s="76" t="s">
        <v>1574</v>
      </c>
      <c r="J1132" s="77" t="s">
        <v>1581</v>
      </c>
    </row>
    <row r="1133" spans="7:10">
      <c r="G1133" s="74">
        <v>17.260999999999999</v>
      </c>
      <c r="H1133" s="75" t="s">
        <v>1588</v>
      </c>
      <c r="I1133" s="76" t="s">
        <v>1574</v>
      </c>
      <c r="J1133" s="77" t="s">
        <v>1581</v>
      </c>
    </row>
    <row r="1134" spans="7:10">
      <c r="G1134" s="74">
        <v>17.263999999999999</v>
      </c>
      <c r="H1134" s="75" t="s">
        <v>1589</v>
      </c>
      <c r="I1134" s="76" t="s">
        <v>1574</v>
      </c>
      <c r="J1134" s="77" t="s">
        <v>1581</v>
      </c>
    </row>
    <row r="1135" spans="7:10">
      <c r="G1135" s="74">
        <v>17.265000000000001</v>
      </c>
      <c r="H1135" s="75" t="s">
        <v>1590</v>
      </c>
      <c r="I1135" s="76" t="s">
        <v>1574</v>
      </c>
      <c r="J1135" s="77" t="s">
        <v>1581</v>
      </c>
    </row>
    <row r="1136" spans="7:10">
      <c r="G1136" s="74">
        <v>17.268000000000001</v>
      </c>
      <c r="H1136" s="75" t="s">
        <v>1591</v>
      </c>
      <c r="I1136" s="76" t="s">
        <v>1574</v>
      </c>
      <c r="J1136" s="77" t="s">
        <v>1581</v>
      </c>
    </row>
    <row r="1137" spans="7:10">
      <c r="G1137" s="74">
        <v>17.27</v>
      </c>
      <c r="H1137" s="75" t="s">
        <v>1592</v>
      </c>
      <c r="I1137" s="76" t="s">
        <v>1574</v>
      </c>
      <c r="J1137" s="77" t="s">
        <v>1581</v>
      </c>
    </row>
    <row r="1138" spans="7:10">
      <c r="G1138" s="74">
        <v>17.271000000000001</v>
      </c>
      <c r="H1138" s="75" t="s">
        <v>1593</v>
      </c>
      <c r="I1138" s="76" t="s">
        <v>1574</v>
      </c>
      <c r="J1138" s="77" t="s">
        <v>1581</v>
      </c>
    </row>
    <row r="1139" spans="7:10">
      <c r="G1139" s="74">
        <v>17.271999999999998</v>
      </c>
      <c r="H1139" s="75" t="s">
        <v>1594</v>
      </c>
      <c r="I1139" s="76" t="s">
        <v>1574</v>
      </c>
      <c r="J1139" s="77" t="s">
        <v>1581</v>
      </c>
    </row>
    <row r="1140" spans="7:10">
      <c r="G1140" s="74">
        <v>17.273</v>
      </c>
      <c r="H1140" s="75" t="s">
        <v>1595</v>
      </c>
      <c r="I1140" s="76" t="s">
        <v>1574</v>
      </c>
      <c r="J1140" s="77" t="s">
        <v>1581</v>
      </c>
    </row>
    <row r="1141" spans="7:10">
      <c r="G1141" s="74">
        <v>17.274000000000001</v>
      </c>
      <c r="H1141" s="75" t="s">
        <v>1596</v>
      </c>
      <c r="I1141" s="76" t="s">
        <v>1574</v>
      </c>
      <c r="J1141" s="77" t="s">
        <v>1581</v>
      </c>
    </row>
    <row r="1142" spans="7:10">
      <c r="G1142" s="74">
        <v>17.277000000000001</v>
      </c>
      <c r="H1142" s="75" t="s">
        <v>1597</v>
      </c>
      <c r="I1142" s="76" t="s">
        <v>1574</v>
      </c>
      <c r="J1142" s="77" t="s">
        <v>1581</v>
      </c>
    </row>
    <row r="1143" spans="7:10">
      <c r="G1143" s="74">
        <v>17.277999999999999</v>
      </c>
      <c r="H1143" s="75" t="s">
        <v>1598</v>
      </c>
      <c r="I1143" s="76" t="s">
        <v>1574</v>
      </c>
      <c r="J1143" s="77" t="s">
        <v>1581</v>
      </c>
    </row>
    <row r="1144" spans="7:10">
      <c r="G1144" s="74">
        <v>17.28</v>
      </c>
      <c r="H1144" s="75" t="s">
        <v>1599</v>
      </c>
      <c r="I1144" s="76" t="s">
        <v>1574</v>
      </c>
      <c r="J1144" s="77" t="s">
        <v>1581</v>
      </c>
    </row>
    <row r="1145" spans="7:10">
      <c r="G1145" s="74">
        <v>17.280999999999999</v>
      </c>
      <c r="H1145" s="75" t="s">
        <v>1600</v>
      </c>
      <c r="I1145" s="76" t="s">
        <v>1574</v>
      </c>
      <c r="J1145" s="77" t="s">
        <v>1581</v>
      </c>
    </row>
    <row r="1146" spans="7:10">
      <c r="G1146" s="74">
        <v>17.285</v>
      </c>
      <c r="H1146" s="75" t="s">
        <v>1601</v>
      </c>
      <c r="I1146" s="76" t="s">
        <v>1574</v>
      </c>
      <c r="J1146" s="77" t="s">
        <v>1581</v>
      </c>
    </row>
    <row r="1147" spans="7:10">
      <c r="G1147" s="74">
        <v>17.286999999999999</v>
      </c>
      <c r="H1147" s="75" t="s">
        <v>1602</v>
      </c>
      <c r="I1147" s="76" t="s">
        <v>1574</v>
      </c>
      <c r="J1147" s="77" t="s">
        <v>1581</v>
      </c>
    </row>
    <row r="1148" spans="7:10">
      <c r="G1148" s="74">
        <v>17.289000000000001</v>
      </c>
      <c r="H1148" s="75" t="s">
        <v>1603</v>
      </c>
      <c r="I1148" s="76" t="s">
        <v>1574</v>
      </c>
      <c r="J1148" s="77" t="s">
        <v>1581</v>
      </c>
    </row>
    <row r="1149" spans="7:10">
      <c r="G1149" s="74">
        <v>17.29</v>
      </c>
      <c r="H1149" s="75" t="s">
        <v>1604</v>
      </c>
      <c r="I1149" s="76" t="s">
        <v>1574</v>
      </c>
      <c r="J1149" s="77" t="s">
        <v>1581</v>
      </c>
    </row>
    <row r="1150" spans="7:10">
      <c r="G1150" s="74">
        <v>17.302</v>
      </c>
      <c r="H1150" s="75" t="s">
        <v>1605</v>
      </c>
      <c r="I1150" s="76" t="s">
        <v>1574</v>
      </c>
      <c r="J1150" s="77" t="s">
        <v>1606</v>
      </c>
    </row>
    <row r="1151" spans="7:10">
      <c r="G1151" s="74">
        <v>17.306999999999999</v>
      </c>
      <c r="H1151" s="75" t="s">
        <v>1607</v>
      </c>
      <c r="I1151" s="76" t="s">
        <v>1574</v>
      </c>
      <c r="J1151" s="77" t="s">
        <v>1606</v>
      </c>
    </row>
    <row r="1152" spans="7:10">
      <c r="G1152" s="74">
        <v>17.309000000000001</v>
      </c>
      <c r="H1152" s="75" t="s">
        <v>1608</v>
      </c>
      <c r="I1152" s="76" t="s">
        <v>1574</v>
      </c>
      <c r="J1152" s="77" t="s">
        <v>1609</v>
      </c>
    </row>
    <row r="1153" spans="7:10">
      <c r="G1153" s="74">
        <v>17.309999999999999</v>
      </c>
      <c r="H1153" s="75" t="s">
        <v>1610</v>
      </c>
      <c r="I1153" s="76" t="s">
        <v>1574</v>
      </c>
      <c r="J1153" s="77" t="s">
        <v>1606</v>
      </c>
    </row>
    <row r="1154" spans="7:10">
      <c r="G1154" s="74">
        <v>17.401</v>
      </c>
      <c r="H1154" s="75" t="s">
        <v>1611</v>
      </c>
      <c r="I1154" s="76" t="s">
        <v>1574</v>
      </c>
      <c r="J1154" s="77" t="s">
        <v>1612</v>
      </c>
    </row>
    <row r="1155" spans="7:10">
      <c r="G1155" s="74">
        <v>17.501999999999999</v>
      </c>
      <c r="H1155" s="75" t="s">
        <v>1613</v>
      </c>
      <c r="I1155" s="76" t="s">
        <v>1574</v>
      </c>
      <c r="J1155" s="77" t="s">
        <v>1614</v>
      </c>
    </row>
    <row r="1156" spans="7:10">
      <c r="G1156" s="74">
        <v>17.503</v>
      </c>
      <c r="H1156" s="75" t="s">
        <v>1615</v>
      </c>
      <c r="I1156" s="76" t="s">
        <v>1574</v>
      </c>
      <c r="J1156" s="77" t="s">
        <v>1614</v>
      </c>
    </row>
    <row r="1157" spans="7:10">
      <c r="G1157" s="74">
        <v>17.504000000000001</v>
      </c>
      <c r="H1157" s="75" t="s">
        <v>1616</v>
      </c>
      <c r="I1157" s="76" t="s">
        <v>1574</v>
      </c>
      <c r="J1157" s="77" t="s">
        <v>1614</v>
      </c>
    </row>
    <row r="1158" spans="7:10">
      <c r="G1158" s="74">
        <v>17.600000000000001</v>
      </c>
      <c r="H1158" s="75" t="s">
        <v>1617</v>
      </c>
      <c r="I1158" s="76" t="s">
        <v>1574</v>
      </c>
      <c r="J1158" s="77" t="s">
        <v>1618</v>
      </c>
    </row>
    <row r="1159" spans="7:10">
      <c r="G1159" s="74">
        <v>17.600999999999999</v>
      </c>
      <c r="H1159" s="75" t="s">
        <v>1619</v>
      </c>
      <c r="I1159" s="76" t="s">
        <v>1574</v>
      </c>
      <c r="J1159" s="77" t="s">
        <v>1618</v>
      </c>
    </row>
    <row r="1160" spans="7:10">
      <c r="G1160" s="74">
        <v>17.602</v>
      </c>
      <c r="H1160" s="75" t="s">
        <v>1620</v>
      </c>
      <c r="I1160" s="76" t="s">
        <v>1574</v>
      </c>
      <c r="J1160" s="77" t="s">
        <v>1618</v>
      </c>
    </row>
    <row r="1161" spans="7:10">
      <c r="G1161" s="74">
        <v>17.603000000000002</v>
      </c>
      <c r="H1161" s="75" t="s">
        <v>1621</v>
      </c>
      <c r="I1161" s="76" t="s">
        <v>1574</v>
      </c>
      <c r="J1161" s="77" t="s">
        <v>1618</v>
      </c>
    </row>
    <row r="1162" spans="7:10">
      <c r="G1162" s="74">
        <v>17.603999999999999</v>
      </c>
      <c r="H1162" s="75" t="s">
        <v>1622</v>
      </c>
      <c r="I1162" s="76" t="s">
        <v>1574</v>
      </c>
      <c r="J1162" s="77" t="s">
        <v>1618</v>
      </c>
    </row>
    <row r="1163" spans="7:10">
      <c r="G1163" s="74">
        <v>17.7</v>
      </c>
      <c r="H1163" s="75" t="s">
        <v>1623</v>
      </c>
      <c r="I1163" s="76" t="s">
        <v>1574</v>
      </c>
      <c r="J1163" s="77" t="s">
        <v>1624</v>
      </c>
    </row>
    <row r="1164" spans="7:10">
      <c r="G1164" s="74">
        <v>17.701000000000001</v>
      </c>
      <c r="H1164" s="75" t="s">
        <v>1625</v>
      </c>
      <c r="I1164" s="76" t="s">
        <v>1626</v>
      </c>
      <c r="J1164" s="77" t="s">
        <v>1627</v>
      </c>
    </row>
    <row r="1165" spans="7:10">
      <c r="G1165" s="74">
        <v>17.72</v>
      </c>
      <c r="H1165" s="75" t="s">
        <v>1628</v>
      </c>
      <c r="I1165" s="76" t="s">
        <v>1574</v>
      </c>
      <c r="J1165" s="77" t="s">
        <v>1629</v>
      </c>
    </row>
    <row r="1166" spans="7:10">
      <c r="G1166" s="74">
        <v>17.791</v>
      </c>
      <c r="H1166" s="75" t="s">
        <v>1630</v>
      </c>
      <c r="I1166" s="76" t="s">
        <v>1574</v>
      </c>
      <c r="J1166" s="77" t="s">
        <v>1631</v>
      </c>
    </row>
    <row r="1167" spans="7:10">
      <c r="G1167" s="74">
        <v>17.800999999999998</v>
      </c>
      <c r="H1167" s="75" t="s">
        <v>1632</v>
      </c>
      <c r="I1167" s="76" t="s">
        <v>1574</v>
      </c>
      <c r="J1167" s="77" t="s">
        <v>1633</v>
      </c>
    </row>
    <row r="1168" spans="7:10">
      <c r="G1168" s="74">
        <v>17.805</v>
      </c>
      <c r="H1168" s="75" t="s">
        <v>1634</v>
      </c>
      <c r="I1168" s="76" t="s">
        <v>1574</v>
      </c>
      <c r="J1168" s="77" t="s">
        <v>1633</v>
      </c>
    </row>
    <row r="1169" spans="7:10">
      <c r="G1169" s="74">
        <v>17.806999999999999</v>
      </c>
      <c r="H1169" s="75" t="s">
        <v>1635</v>
      </c>
      <c r="I1169" s="76" t="s">
        <v>1574</v>
      </c>
      <c r="J1169" s="77" t="s">
        <v>1633</v>
      </c>
    </row>
    <row r="1170" spans="7:10">
      <c r="G1170" s="74">
        <v>19.009</v>
      </c>
      <c r="H1170" s="75" t="s">
        <v>1636</v>
      </c>
      <c r="I1170" s="76" t="s">
        <v>1637</v>
      </c>
      <c r="J1170" s="77" t="s">
        <v>1638</v>
      </c>
    </row>
    <row r="1171" spans="7:10">
      <c r="G1171" s="74">
        <v>19.010000000000002</v>
      </c>
      <c r="H1171" s="75" t="s">
        <v>1639</v>
      </c>
      <c r="I1171" s="76" t="s">
        <v>1637</v>
      </c>
      <c r="J1171" s="77" t="s">
        <v>1638</v>
      </c>
    </row>
    <row r="1172" spans="7:10">
      <c r="G1172" s="74">
        <v>19.010999999999999</v>
      </c>
      <c r="H1172" s="75" t="s">
        <v>1640</v>
      </c>
      <c r="I1172" s="76" t="s">
        <v>1637</v>
      </c>
      <c r="J1172" s="77" t="s">
        <v>1638</v>
      </c>
    </row>
    <row r="1173" spans="7:10">
      <c r="G1173" s="74">
        <v>19.012</v>
      </c>
      <c r="H1173" s="75" t="s">
        <v>1641</v>
      </c>
      <c r="I1173" s="76" t="s">
        <v>1637</v>
      </c>
      <c r="J1173" s="77" t="s">
        <v>1638</v>
      </c>
    </row>
    <row r="1174" spans="7:10">
      <c r="G1174" s="74">
        <v>19.013000000000002</v>
      </c>
      <c r="H1174" s="75" t="s">
        <v>1642</v>
      </c>
      <c r="I1174" s="76" t="s">
        <v>1643</v>
      </c>
      <c r="J1174" s="77" t="s">
        <v>1644</v>
      </c>
    </row>
    <row r="1175" spans="7:10">
      <c r="G1175" s="74">
        <v>19.015000000000001</v>
      </c>
      <c r="H1175" s="75" t="s">
        <v>1645</v>
      </c>
      <c r="I1175" s="76" t="s">
        <v>1637</v>
      </c>
      <c r="J1175" s="77" t="s">
        <v>1638</v>
      </c>
    </row>
    <row r="1176" spans="7:10">
      <c r="G1176" s="74">
        <v>19.016999999999999</v>
      </c>
      <c r="H1176" s="75" t="s">
        <v>1646</v>
      </c>
      <c r="I1176" s="76" t="s">
        <v>1637</v>
      </c>
      <c r="J1176" s="77" t="s">
        <v>1647</v>
      </c>
    </row>
    <row r="1177" spans="7:10">
      <c r="G1177" s="74">
        <v>19.018000000000001</v>
      </c>
      <c r="H1177" s="75" t="s">
        <v>1648</v>
      </c>
      <c r="I1177" s="76" t="s">
        <v>1649</v>
      </c>
      <c r="J1177" s="77" t="s">
        <v>1650</v>
      </c>
    </row>
    <row r="1178" spans="7:10">
      <c r="G1178" s="74">
        <v>19.018999999999998</v>
      </c>
      <c r="H1178" s="75" t="s">
        <v>1651</v>
      </c>
      <c r="I1178" s="76" t="s">
        <v>1637</v>
      </c>
      <c r="J1178" s="77" t="s">
        <v>1652</v>
      </c>
    </row>
    <row r="1179" spans="7:10">
      <c r="G1179" s="74">
        <v>19.02</v>
      </c>
      <c r="H1179" s="75" t="s">
        <v>1653</v>
      </c>
      <c r="I1179" s="76" t="s">
        <v>1643</v>
      </c>
      <c r="J1179" s="77" t="s">
        <v>1644</v>
      </c>
    </row>
    <row r="1180" spans="7:10">
      <c r="G1180" s="74">
        <v>19.021000000000001</v>
      </c>
      <c r="H1180" s="75" t="s">
        <v>1654</v>
      </c>
      <c r="I1180" s="76" t="s">
        <v>1637</v>
      </c>
      <c r="J1180" s="77" t="s">
        <v>1655</v>
      </c>
    </row>
    <row r="1181" spans="7:10">
      <c r="G1181" s="74">
        <v>19.021999999999998</v>
      </c>
      <c r="H1181" s="75" t="s">
        <v>1656</v>
      </c>
      <c r="I1181" s="76" t="s">
        <v>1637</v>
      </c>
      <c r="J1181" s="77" t="s">
        <v>1638</v>
      </c>
    </row>
    <row r="1182" spans="7:10">
      <c r="G1182" s="74">
        <v>19.023</v>
      </c>
      <c r="H1182" s="75" t="s">
        <v>1657</v>
      </c>
      <c r="I1182" s="76" t="s">
        <v>1637</v>
      </c>
      <c r="J1182" s="77" t="s">
        <v>1658</v>
      </c>
    </row>
    <row r="1183" spans="7:10">
      <c r="G1183" s="74">
        <v>19.024000000000001</v>
      </c>
      <c r="H1183" s="75" t="s">
        <v>1659</v>
      </c>
      <c r="I1183" s="76" t="s">
        <v>1643</v>
      </c>
      <c r="J1183" s="77" t="s">
        <v>1644</v>
      </c>
    </row>
    <row r="1184" spans="7:10">
      <c r="G1184" s="74">
        <v>19.024999999999999</v>
      </c>
      <c r="H1184" s="75" t="s">
        <v>1660</v>
      </c>
      <c r="I1184" s="76" t="s">
        <v>1637</v>
      </c>
      <c r="J1184" s="77" t="s">
        <v>1661</v>
      </c>
    </row>
    <row r="1185" spans="7:10">
      <c r="G1185" s="74">
        <v>19.026</v>
      </c>
      <c r="H1185" s="75" t="s">
        <v>1662</v>
      </c>
      <c r="I1185" s="76" t="s">
        <v>1643</v>
      </c>
      <c r="J1185" s="77" t="s">
        <v>1644</v>
      </c>
    </row>
    <row r="1186" spans="7:10">
      <c r="G1186" s="74">
        <v>19.027000000000001</v>
      </c>
      <c r="H1186" s="75" t="s">
        <v>1663</v>
      </c>
      <c r="I1186" s="76" t="s">
        <v>1637</v>
      </c>
      <c r="J1186" s="77" t="s">
        <v>1664</v>
      </c>
    </row>
    <row r="1187" spans="7:10">
      <c r="G1187" s="74">
        <v>19.029</v>
      </c>
      <c r="H1187" s="75" t="s">
        <v>1665</v>
      </c>
      <c r="I1187" s="76" t="s">
        <v>1637</v>
      </c>
      <c r="J1187" s="77" t="s">
        <v>1666</v>
      </c>
    </row>
    <row r="1188" spans="7:10">
      <c r="G1188" s="74">
        <v>19.033000000000001</v>
      </c>
      <c r="H1188" s="75" t="s">
        <v>1667</v>
      </c>
      <c r="I1188" s="76" t="s">
        <v>1637</v>
      </c>
      <c r="J1188" s="77" t="s">
        <v>1668</v>
      </c>
    </row>
    <row r="1189" spans="7:10">
      <c r="G1189" s="74">
        <v>19.035</v>
      </c>
      <c r="H1189" s="75" t="s">
        <v>1669</v>
      </c>
      <c r="I1189" s="76" t="s">
        <v>1637</v>
      </c>
      <c r="J1189" s="77" t="s">
        <v>1670</v>
      </c>
    </row>
    <row r="1190" spans="7:10">
      <c r="G1190" s="74">
        <v>19.036000000000001</v>
      </c>
      <c r="H1190" s="75" t="s">
        <v>1671</v>
      </c>
      <c r="I1190" s="76" t="s">
        <v>1643</v>
      </c>
      <c r="J1190" s="77" t="s">
        <v>1644</v>
      </c>
    </row>
    <row r="1191" spans="7:10">
      <c r="G1191" s="74">
        <v>19.04</v>
      </c>
      <c r="H1191" s="75" t="s">
        <v>1672</v>
      </c>
      <c r="I1191" s="76" t="s">
        <v>1637</v>
      </c>
      <c r="J1191" s="77" t="s">
        <v>1673</v>
      </c>
    </row>
    <row r="1192" spans="7:10">
      <c r="G1192" s="74">
        <v>19.087</v>
      </c>
      <c r="H1192" s="75" t="s">
        <v>1674</v>
      </c>
      <c r="I1192" s="76" t="s">
        <v>1637</v>
      </c>
      <c r="J1192" s="77" t="s">
        <v>1647</v>
      </c>
    </row>
    <row r="1193" spans="7:10">
      <c r="G1193" s="74">
        <v>19.108000000000001</v>
      </c>
      <c r="H1193" s="75" t="s">
        <v>1675</v>
      </c>
      <c r="I1193" s="76" t="s">
        <v>1643</v>
      </c>
      <c r="J1193" s="77" t="s">
        <v>1644</v>
      </c>
    </row>
    <row r="1194" spans="7:10">
      <c r="G1194" s="74">
        <v>19.120999999999999</v>
      </c>
      <c r="H1194" s="75" t="s">
        <v>1676</v>
      </c>
      <c r="I1194" s="76" t="s">
        <v>1637</v>
      </c>
      <c r="J1194" s="77" t="s">
        <v>1677</v>
      </c>
    </row>
    <row r="1195" spans="7:10">
      <c r="G1195" s="74">
        <v>19.123999999999999</v>
      </c>
      <c r="H1195" s="75" t="s">
        <v>1678</v>
      </c>
      <c r="I1195" s="76" t="s">
        <v>1637</v>
      </c>
      <c r="J1195" s="77" t="s">
        <v>1679</v>
      </c>
    </row>
    <row r="1196" spans="7:10">
      <c r="G1196" s="74">
        <v>19.126999999999999</v>
      </c>
      <c r="H1196" s="75" t="s">
        <v>1680</v>
      </c>
      <c r="I1196" s="76" t="s">
        <v>1643</v>
      </c>
      <c r="J1196" s="77" t="s">
        <v>1644</v>
      </c>
    </row>
    <row r="1197" spans="7:10">
      <c r="G1197" s="74">
        <v>19.204000000000001</v>
      </c>
      <c r="H1197" s="75" t="s">
        <v>1681</v>
      </c>
      <c r="I1197" s="76" t="s">
        <v>1637</v>
      </c>
      <c r="J1197" s="77" t="s">
        <v>1647</v>
      </c>
    </row>
    <row r="1198" spans="7:10">
      <c r="G1198" s="74">
        <v>19.204999999999998</v>
      </c>
      <c r="H1198" s="75" t="s">
        <v>1682</v>
      </c>
      <c r="I1198" s="76" t="s">
        <v>1643</v>
      </c>
      <c r="J1198" s="77" t="s">
        <v>1644</v>
      </c>
    </row>
    <row r="1199" spans="7:10">
      <c r="G1199" s="74">
        <v>19.207000000000001</v>
      </c>
      <c r="H1199" s="75" t="s">
        <v>1683</v>
      </c>
      <c r="I1199" s="76" t="s">
        <v>1643</v>
      </c>
      <c r="J1199" s="77" t="s">
        <v>1644</v>
      </c>
    </row>
    <row r="1200" spans="7:10">
      <c r="G1200" s="74">
        <v>19.22</v>
      </c>
      <c r="H1200" s="75" t="s">
        <v>1684</v>
      </c>
      <c r="I1200" s="76" t="s">
        <v>1643</v>
      </c>
      <c r="J1200" s="77" t="s">
        <v>1644</v>
      </c>
    </row>
    <row r="1201" spans="7:10">
      <c r="G1201" s="74">
        <v>19.221</v>
      </c>
      <c r="H1201" s="75" t="s">
        <v>1685</v>
      </c>
      <c r="I1201" s="76" t="s">
        <v>1637</v>
      </c>
      <c r="J1201" s="77" t="s">
        <v>1655</v>
      </c>
    </row>
    <row r="1202" spans="7:10">
      <c r="G1202" s="74">
        <v>19.222000000000001</v>
      </c>
      <c r="H1202" s="75" t="s">
        <v>1686</v>
      </c>
      <c r="I1202" s="76" t="s">
        <v>1637</v>
      </c>
      <c r="J1202" s="77" t="s">
        <v>1655</v>
      </c>
    </row>
    <row r="1203" spans="7:10">
      <c r="G1203" s="74">
        <v>19.222999999999999</v>
      </c>
      <c r="H1203" s="75" t="s">
        <v>1687</v>
      </c>
      <c r="I1203" s="76" t="s">
        <v>1643</v>
      </c>
      <c r="J1203" s="77" t="s">
        <v>1644</v>
      </c>
    </row>
    <row r="1204" spans="7:10">
      <c r="G1204" s="74">
        <v>19.224</v>
      </c>
      <c r="H1204" s="75" t="s">
        <v>1688</v>
      </c>
      <c r="I1204" s="76" t="s">
        <v>1637</v>
      </c>
      <c r="J1204" s="77" t="s">
        <v>1668</v>
      </c>
    </row>
    <row r="1205" spans="7:10">
      <c r="G1205" s="74">
        <v>19.225000000000001</v>
      </c>
      <c r="H1205" s="75" t="s">
        <v>1689</v>
      </c>
      <c r="I1205" s="76" t="s">
        <v>1643</v>
      </c>
      <c r="J1205" s="77" t="s">
        <v>1644</v>
      </c>
    </row>
    <row r="1206" spans="7:10">
      <c r="G1206" s="74">
        <v>19.3</v>
      </c>
      <c r="H1206" s="75" t="s">
        <v>1690</v>
      </c>
      <c r="I1206" s="76" t="s">
        <v>1637</v>
      </c>
      <c r="J1206" s="77" t="s">
        <v>1691</v>
      </c>
    </row>
    <row r="1207" spans="7:10">
      <c r="G1207" s="74">
        <v>19.300999999999998</v>
      </c>
      <c r="H1207" s="75" t="s">
        <v>1692</v>
      </c>
      <c r="I1207" s="76" t="s">
        <v>1637</v>
      </c>
      <c r="J1207" s="77" t="s">
        <v>1693</v>
      </c>
    </row>
    <row r="1208" spans="7:10">
      <c r="G1208" s="74">
        <v>19.303000000000001</v>
      </c>
      <c r="H1208" s="75" t="s">
        <v>1694</v>
      </c>
      <c r="I1208" s="76" t="s">
        <v>1643</v>
      </c>
      <c r="J1208" s="77" t="s">
        <v>1644</v>
      </c>
    </row>
    <row r="1209" spans="7:10">
      <c r="G1209" s="74">
        <v>19.321999999999999</v>
      </c>
      <c r="H1209" s="75" t="s">
        <v>1695</v>
      </c>
      <c r="I1209" s="76" t="s">
        <v>1637</v>
      </c>
      <c r="J1209" s="77" t="s">
        <v>1696</v>
      </c>
    </row>
    <row r="1210" spans="7:10">
      <c r="G1210" s="74">
        <v>19.344999999999999</v>
      </c>
      <c r="H1210" s="75" t="s">
        <v>1697</v>
      </c>
      <c r="I1210" s="76" t="s">
        <v>1698</v>
      </c>
      <c r="J1210" s="77" t="s">
        <v>1699</v>
      </c>
    </row>
    <row r="1211" spans="7:10">
      <c r="G1211" s="74">
        <v>19.399999999999999</v>
      </c>
      <c r="H1211" s="75" t="s">
        <v>1700</v>
      </c>
      <c r="I1211" s="76" t="s">
        <v>1637</v>
      </c>
      <c r="J1211" s="77" t="s">
        <v>1638</v>
      </c>
    </row>
    <row r="1212" spans="7:10">
      <c r="G1212" s="74">
        <v>19.401</v>
      </c>
      <c r="H1212" s="75" t="s">
        <v>1701</v>
      </c>
      <c r="I1212" s="76" t="s">
        <v>1637</v>
      </c>
      <c r="J1212" s="77" t="s">
        <v>1638</v>
      </c>
    </row>
    <row r="1213" spans="7:10">
      <c r="G1213" s="74">
        <v>19.402000000000001</v>
      </c>
      <c r="H1213" s="75" t="s">
        <v>1702</v>
      </c>
      <c r="I1213" s="76" t="s">
        <v>1637</v>
      </c>
      <c r="J1213" s="77" t="s">
        <v>1638</v>
      </c>
    </row>
    <row r="1214" spans="7:10">
      <c r="G1214" s="74">
        <v>19.408000000000001</v>
      </c>
      <c r="H1214" s="75" t="s">
        <v>1703</v>
      </c>
      <c r="I1214" s="76" t="s">
        <v>1637</v>
      </c>
      <c r="J1214" s="77" t="s">
        <v>1638</v>
      </c>
    </row>
    <row r="1215" spans="7:10">
      <c r="G1215" s="74">
        <v>19.414999999999999</v>
      </c>
      <c r="H1215" s="75" t="s">
        <v>1704</v>
      </c>
      <c r="I1215" s="76" t="s">
        <v>1637</v>
      </c>
      <c r="J1215" s="77" t="s">
        <v>1638</v>
      </c>
    </row>
    <row r="1216" spans="7:10">
      <c r="G1216" s="74">
        <v>19.420999999999999</v>
      </c>
      <c r="H1216" s="75" t="s">
        <v>1705</v>
      </c>
      <c r="I1216" s="76" t="s">
        <v>1637</v>
      </c>
      <c r="J1216" s="77" t="s">
        <v>1638</v>
      </c>
    </row>
    <row r="1217" spans="7:10">
      <c r="G1217" s="74">
        <v>19.431999999999999</v>
      </c>
      <c r="H1217" s="75" t="s">
        <v>1706</v>
      </c>
      <c r="I1217" s="76" t="s">
        <v>1637</v>
      </c>
      <c r="J1217" s="77" t="s">
        <v>1638</v>
      </c>
    </row>
    <row r="1218" spans="7:10">
      <c r="G1218" s="74">
        <v>19.440000000000001</v>
      </c>
      <c r="H1218" s="75" t="s">
        <v>1707</v>
      </c>
      <c r="I1218" s="76" t="s">
        <v>1637</v>
      </c>
      <c r="J1218" s="77" t="s">
        <v>1638</v>
      </c>
    </row>
    <row r="1219" spans="7:10">
      <c r="G1219" s="74">
        <v>19.440999999999999</v>
      </c>
      <c r="H1219" s="75" t="s">
        <v>1708</v>
      </c>
      <c r="I1219" s="76" t="s">
        <v>1643</v>
      </c>
      <c r="J1219" s="77" t="s">
        <v>1644</v>
      </c>
    </row>
    <row r="1220" spans="7:10">
      <c r="G1220" s="74">
        <v>19.45</v>
      </c>
      <c r="H1220" s="75" t="s">
        <v>1709</v>
      </c>
      <c r="I1220" s="76" t="s">
        <v>1637</v>
      </c>
      <c r="J1220" s="77" t="s">
        <v>1638</v>
      </c>
    </row>
    <row r="1221" spans="7:10">
      <c r="G1221" s="74">
        <v>19.451000000000001</v>
      </c>
      <c r="H1221" s="75" t="s">
        <v>1710</v>
      </c>
      <c r="I1221" s="76" t="s">
        <v>1637</v>
      </c>
      <c r="J1221" s="77" t="s">
        <v>1638</v>
      </c>
    </row>
    <row r="1222" spans="7:10">
      <c r="G1222" s="74">
        <v>19.452000000000002</v>
      </c>
      <c r="H1222" s="75" t="s">
        <v>1711</v>
      </c>
      <c r="I1222" s="76" t="s">
        <v>1637</v>
      </c>
      <c r="J1222" s="77" t="s">
        <v>1638</v>
      </c>
    </row>
    <row r="1223" spans="7:10">
      <c r="G1223" s="74">
        <v>19.5</v>
      </c>
      <c r="H1223" s="75" t="s">
        <v>1712</v>
      </c>
      <c r="I1223" s="76" t="s">
        <v>1637</v>
      </c>
      <c r="J1223" s="77" t="s">
        <v>1655</v>
      </c>
    </row>
    <row r="1224" spans="7:10">
      <c r="G1224" s="74">
        <v>19.501000000000001</v>
      </c>
      <c r="H1224" s="75" t="s">
        <v>1713</v>
      </c>
      <c r="I1224" s="76" t="s">
        <v>1643</v>
      </c>
      <c r="J1224" s="77" t="s">
        <v>1644</v>
      </c>
    </row>
    <row r="1225" spans="7:10">
      <c r="G1225" s="74">
        <v>19.510000000000002</v>
      </c>
      <c r="H1225" s="75" t="s">
        <v>1714</v>
      </c>
      <c r="I1225" s="76" t="s">
        <v>1649</v>
      </c>
      <c r="J1225" s="77" t="s">
        <v>1650</v>
      </c>
    </row>
    <row r="1226" spans="7:10">
      <c r="G1226" s="74">
        <v>19.510999999999999</v>
      </c>
      <c r="H1226" s="75" t="s">
        <v>1715</v>
      </c>
      <c r="I1226" s="76" t="s">
        <v>1649</v>
      </c>
      <c r="J1226" s="77" t="s">
        <v>1650</v>
      </c>
    </row>
    <row r="1227" spans="7:10">
      <c r="G1227" s="74">
        <v>19.515000000000001</v>
      </c>
      <c r="H1227" s="75" t="s">
        <v>1716</v>
      </c>
      <c r="I1227" s="76" t="s">
        <v>1649</v>
      </c>
      <c r="J1227" s="77" t="s">
        <v>1650</v>
      </c>
    </row>
    <row r="1228" spans="7:10">
      <c r="G1228" s="74">
        <v>19.516999999999999</v>
      </c>
      <c r="H1228" s="75" t="s">
        <v>1717</v>
      </c>
      <c r="I1228" s="76" t="s">
        <v>1649</v>
      </c>
      <c r="J1228" s="77" t="s">
        <v>1650</v>
      </c>
    </row>
    <row r="1229" spans="7:10">
      <c r="G1229" s="74">
        <v>19.518000000000001</v>
      </c>
      <c r="H1229" s="75" t="s">
        <v>1718</v>
      </c>
      <c r="I1229" s="76" t="s">
        <v>1649</v>
      </c>
      <c r="J1229" s="77" t="s">
        <v>1650</v>
      </c>
    </row>
    <row r="1230" spans="7:10">
      <c r="G1230" s="74">
        <v>19.518999999999998</v>
      </c>
      <c r="H1230" s="75" t="s">
        <v>1719</v>
      </c>
      <c r="I1230" s="76" t="s">
        <v>1649</v>
      </c>
      <c r="J1230" s="77" t="s">
        <v>1650</v>
      </c>
    </row>
    <row r="1231" spans="7:10">
      <c r="G1231" s="74">
        <v>19.52</v>
      </c>
      <c r="H1231" s="75" t="s">
        <v>1720</v>
      </c>
      <c r="I1231" s="76" t="s">
        <v>1649</v>
      </c>
      <c r="J1231" s="77" t="s">
        <v>1650</v>
      </c>
    </row>
    <row r="1232" spans="7:10">
      <c r="G1232" s="74">
        <v>19.521999999999998</v>
      </c>
      <c r="H1232" s="75" t="s">
        <v>1721</v>
      </c>
      <c r="I1232" s="76" t="s">
        <v>1649</v>
      </c>
      <c r="J1232" s="77" t="s">
        <v>1650</v>
      </c>
    </row>
    <row r="1233" spans="7:10">
      <c r="G1233" s="74">
        <v>19.523</v>
      </c>
      <c r="H1233" s="75" t="s">
        <v>1722</v>
      </c>
      <c r="I1233" s="76" t="s">
        <v>1649</v>
      </c>
      <c r="J1233" s="77" t="s">
        <v>1650</v>
      </c>
    </row>
    <row r="1234" spans="7:10">
      <c r="G1234" s="74">
        <v>19.600000000000001</v>
      </c>
      <c r="H1234" s="75" t="s">
        <v>1723</v>
      </c>
      <c r="I1234" s="76" t="s">
        <v>1637</v>
      </c>
      <c r="J1234" s="77" t="s">
        <v>1655</v>
      </c>
    </row>
    <row r="1235" spans="7:10">
      <c r="G1235" s="74">
        <v>19.600999999999999</v>
      </c>
      <c r="H1235" s="75" t="s">
        <v>1724</v>
      </c>
      <c r="I1235" s="76" t="s">
        <v>1637</v>
      </c>
      <c r="J1235" s="77" t="s">
        <v>1655</v>
      </c>
    </row>
    <row r="1236" spans="7:10">
      <c r="G1236" s="74">
        <v>19.661999999999999</v>
      </c>
      <c r="H1236" s="75" t="s">
        <v>1725</v>
      </c>
      <c r="I1236" s="76" t="s">
        <v>1637</v>
      </c>
      <c r="J1236" s="77" t="s">
        <v>1696</v>
      </c>
    </row>
    <row r="1237" spans="7:10">
      <c r="G1237" s="74">
        <v>19.663</v>
      </c>
      <c r="H1237" s="75" t="s">
        <v>1726</v>
      </c>
      <c r="I1237" s="76" t="s">
        <v>1637</v>
      </c>
      <c r="J1237" s="77" t="s">
        <v>1696</v>
      </c>
    </row>
    <row r="1238" spans="7:10">
      <c r="G1238" s="74">
        <v>19.664999999999999</v>
      </c>
      <c r="H1238" s="75" t="s">
        <v>1727</v>
      </c>
      <c r="I1238" s="76" t="s">
        <v>1637</v>
      </c>
      <c r="J1238" s="77" t="s">
        <v>1696</v>
      </c>
    </row>
    <row r="1239" spans="7:10">
      <c r="G1239" s="74">
        <v>19.666</v>
      </c>
      <c r="H1239" s="75" t="s">
        <v>1728</v>
      </c>
      <c r="I1239" s="76" t="s">
        <v>1643</v>
      </c>
      <c r="J1239" s="77" t="s">
        <v>1644</v>
      </c>
    </row>
    <row r="1240" spans="7:10">
      <c r="G1240" s="74">
        <v>19.7</v>
      </c>
      <c r="H1240" s="75" t="s">
        <v>1729</v>
      </c>
      <c r="I1240" s="76" t="s">
        <v>1643</v>
      </c>
      <c r="J1240" s="77" t="s">
        <v>1644</v>
      </c>
    </row>
    <row r="1241" spans="7:10">
      <c r="G1241" s="74">
        <v>19.701000000000001</v>
      </c>
      <c r="H1241" s="75" t="s">
        <v>1730</v>
      </c>
      <c r="I1241" s="76" t="s">
        <v>1637</v>
      </c>
      <c r="J1241" s="77" t="s">
        <v>1731</v>
      </c>
    </row>
    <row r="1242" spans="7:10">
      <c r="G1242" s="74">
        <v>19.702999999999999</v>
      </c>
      <c r="H1242" s="75" t="s">
        <v>1732</v>
      </c>
      <c r="I1242" s="76" t="s">
        <v>1637</v>
      </c>
      <c r="J1242" s="77" t="s">
        <v>1733</v>
      </c>
    </row>
    <row r="1243" spans="7:10">
      <c r="G1243" s="74">
        <v>19.704000000000001</v>
      </c>
      <c r="H1243" s="75" t="s">
        <v>1734</v>
      </c>
      <c r="I1243" s="76" t="s">
        <v>1637</v>
      </c>
      <c r="J1243" s="77" t="s">
        <v>1733</v>
      </c>
    </row>
    <row r="1244" spans="7:10">
      <c r="G1244" s="74">
        <v>19.704999999999998</v>
      </c>
      <c r="H1244" s="75" t="s">
        <v>1735</v>
      </c>
      <c r="I1244" s="76" t="s">
        <v>1637</v>
      </c>
      <c r="J1244" s="77" t="s">
        <v>1733</v>
      </c>
    </row>
    <row r="1245" spans="7:10">
      <c r="G1245" s="74">
        <v>19.706</v>
      </c>
      <c r="H1245" s="75" t="s">
        <v>1736</v>
      </c>
      <c r="I1245" s="76" t="s">
        <v>1643</v>
      </c>
      <c r="J1245" s="77" t="s">
        <v>1644</v>
      </c>
    </row>
    <row r="1246" spans="7:10">
      <c r="G1246" s="74">
        <v>19.707000000000001</v>
      </c>
      <c r="H1246" s="75" t="s">
        <v>1737</v>
      </c>
      <c r="I1246" s="76" t="s">
        <v>1643</v>
      </c>
      <c r="J1246" s="77" t="s">
        <v>1644</v>
      </c>
    </row>
    <row r="1247" spans="7:10">
      <c r="G1247" s="74">
        <v>19.75</v>
      </c>
      <c r="H1247" s="75" t="s">
        <v>1738</v>
      </c>
      <c r="I1247" s="76" t="s">
        <v>1637</v>
      </c>
      <c r="J1247" s="77" t="s">
        <v>1739</v>
      </c>
    </row>
    <row r="1248" spans="7:10">
      <c r="G1248" s="74">
        <v>19.777000000000001</v>
      </c>
      <c r="H1248" s="75" t="s">
        <v>1740</v>
      </c>
      <c r="I1248" s="76" t="s">
        <v>1643</v>
      </c>
      <c r="J1248" s="77" t="s">
        <v>1644</v>
      </c>
    </row>
    <row r="1249" spans="7:10">
      <c r="G1249" s="74">
        <v>19.79</v>
      </c>
      <c r="H1249" s="75" t="s">
        <v>1741</v>
      </c>
      <c r="I1249" s="76" t="s">
        <v>1643</v>
      </c>
      <c r="J1249" s="77" t="s">
        <v>1644</v>
      </c>
    </row>
    <row r="1250" spans="7:10">
      <c r="G1250" s="74">
        <v>19.791</v>
      </c>
      <c r="H1250" s="75" t="s">
        <v>1742</v>
      </c>
      <c r="I1250" s="76" t="s">
        <v>1643</v>
      </c>
      <c r="J1250" s="77" t="s">
        <v>1644</v>
      </c>
    </row>
    <row r="1251" spans="7:10">
      <c r="G1251" s="74">
        <v>19.792000000000002</v>
      </c>
      <c r="H1251" s="75" t="s">
        <v>1743</v>
      </c>
      <c r="I1251" s="76" t="s">
        <v>1643</v>
      </c>
      <c r="J1251" s="77" t="s">
        <v>1644</v>
      </c>
    </row>
    <row r="1252" spans="7:10">
      <c r="G1252" s="74">
        <v>19.8</v>
      </c>
      <c r="H1252" s="75" t="s">
        <v>1744</v>
      </c>
      <c r="I1252" s="76" t="s">
        <v>1637</v>
      </c>
      <c r="J1252" s="77" t="s">
        <v>1745</v>
      </c>
    </row>
    <row r="1253" spans="7:10">
      <c r="G1253" s="74">
        <v>19.800999999999998</v>
      </c>
      <c r="H1253" s="75" t="s">
        <v>1746</v>
      </c>
      <c r="I1253" s="76" t="s">
        <v>1637</v>
      </c>
      <c r="J1253" s="77" t="s">
        <v>1747</v>
      </c>
    </row>
    <row r="1254" spans="7:10">
      <c r="G1254" s="74">
        <v>19.808</v>
      </c>
      <c r="H1254" s="75" t="s">
        <v>1748</v>
      </c>
      <c r="I1254" s="76" t="s">
        <v>1643</v>
      </c>
      <c r="J1254" s="77" t="s">
        <v>1644</v>
      </c>
    </row>
    <row r="1255" spans="7:10">
      <c r="G1255" s="74">
        <v>19.878</v>
      </c>
      <c r="H1255" s="75" t="s">
        <v>1749</v>
      </c>
      <c r="I1255" s="76" t="s">
        <v>1637</v>
      </c>
      <c r="J1255" s="77" t="s">
        <v>1750</v>
      </c>
    </row>
    <row r="1256" spans="7:10">
      <c r="G1256" s="74">
        <v>19.888000000000002</v>
      </c>
      <c r="H1256" s="75" t="s">
        <v>1751</v>
      </c>
      <c r="I1256" s="76" t="s">
        <v>1643</v>
      </c>
      <c r="J1256" s="77" t="s">
        <v>1644</v>
      </c>
    </row>
    <row r="1257" spans="7:10">
      <c r="G1257" s="74">
        <v>19.899999999999999</v>
      </c>
      <c r="H1257" s="75" t="s">
        <v>1752</v>
      </c>
      <c r="I1257" s="76" t="s">
        <v>1637</v>
      </c>
      <c r="J1257" s="77" t="s">
        <v>1753</v>
      </c>
    </row>
    <row r="1258" spans="7:10">
      <c r="G1258" s="74">
        <v>19.901</v>
      </c>
      <c r="H1258" s="75" t="s">
        <v>1754</v>
      </c>
      <c r="I1258" s="76" t="s">
        <v>1637</v>
      </c>
      <c r="J1258" s="77" t="s">
        <v>1668</v>
      </c>
    </row>
    <row r="1259" spans="7:10">
      <c r="G1259" s="74">
        <v>19.902999999999999</v>
      </c>
      <c r="H1259" s="75" t="s">
        <v>1755</v>
      </c>
      <c r="I1259" s="76" t="s">
        <v>1637</v>
      </c>
      <c r="J1259" s="77" t="s">
        <v>1668</v>
      </c>
    </row>
    <row r="1260" spans="7:10">
      <c r="G1260" s="74">
        <v>19.948</v>
      </c>
      <c r="H1260" s="75" t="s">
        <v>1756</v>
      </c>
      <c r="I1260" s="76" t="s">
        <v>1637</v>
      </c>
      <c r="J1260" s="77" t="s">
        <v>1757</v>
      </c>
    </row>
    <row r="1261" spans="7:10">
      <c r="G1261" s="74">
        <v>19.972999999999999</v>
      </c>
      <c r="H1261" s="75" t="s">
        <v>1758</v>
      </c>
      <c r="I1261" s="76" t="s">
        <v>1643</v>
      </c>
      <c r="J1261" s="77" t="s">
        <v>1644</v>
      </c>
    </row>
    <row r="1262" spans="7:10">
      <c r="G1262" s="74">
        <v>19.978999999999999</v>
      </c>
      <c r="H1262" s="75" t="s">
        <v>1759</v>
      </c>
      <c r="I1262" s="76" t="s">
        <v>1637</v>
      </c>
      <c r="J1262" s="77" t="s">
        <v>1760</v>
      </c>
    </row>
    <row r="1263" spans="7:10">
      <c r="G1263" s="74">
        <v>19.98</v>
      </c>
      <c r="H1263" s="75" t="s">
        <v>1761</v>
      </c>
      <c r="I1263" s="76" t="s">
        <v>1643</v>
      </c>
      <c r="J1263" s="77" t="s">
        <v>1644</v>
      </c>
    </row>
    <row r="1264" spans="7:10">
      <c r="G1264" s="74">
        <v>19.989000000000001</v>
      </c>
      <c r="H1264" s="75" t="s">
        <v>1762</v>
      </c>
      <c r="I1264" s="76" t="s">
        <v>1643</v>
      </c>
      <c r="J1264" s="77" t="s">
        <v>1644</v>
      </c>
    </row>
    <row r="1265" spans="7:10">
      <c r="G1265" s="74">
        <v>19.989999999999998</v>
      </c>
      <c r="H1265" s="75" t="s">
        <v>1763</v>
      </c>
      <c r="I1265" s="76" t="s">
        <v>1643</v>
      </c>
      <c r="J1265" s="77" t="s">
        <v>1644</v>
      </c>
    </row>
    <row r="1266" spans="7:10">
      <c r="G1266" s="74">
        <v>20.106000000000002</v>
      </c>
      <c r="H1266" s="75" t="s">
        <v>1764</v>
      </c>
      <c r="I1266" s="76" t="s">
        <v>1765</v>
      </c>
      <c r="J1266" s="77" t="s">
        <v>1766</v>
      </c>
    </row>
    <row r="1267" spans="7:10">
      <c r="G1267" s="74">
        <v>20.108000000000001</v>
      </c>
      <c r="H1267" s="75" t="s">
        <v>1767</v>
      </c>
      <c r="I1267" s="76" t="s">
        <v>1765</v>
      </c>
      <c r="J1267" s="77" t="s">
        <v>1766</v>
      </c>
    </row>
    <row r="1268" spans="7:10">
      <c r="G1268" s="74">
        <v>20.109000000000002</v>
      </c>
      <c r="H1268" s="75" t="s">
        <v>1768</v>
      </c>
      <c r="I1268" s="76" t="s">
        <v>1765</v>
      </c>
      <c r="J1268" s="77" t="s">
        <v>1766</v>
      </c>
    </row>
    <row r="1269" spans="7:10">
      <c r="G1269" s="74">
        <v>20.111000000000001</v>
      </c>
      <c r="H1269" s="75" t="s">
        <v>1769</v>
      </c>
      <c r="I1269" s="76" t="s">
        <v>1765</v>
      </c>
      <c r="J1269" s="77" t="s">
        <v>1766</v>
      </c>
    </row>
    <row r="1270" spans="7:10">
      <c r="G1270" s="74">
        <v>20.111999999999998</v>
      </c>
      <c r="H1270" s="75" t="s">
        <v>1770</v>
      </c>
      <c r="I1270" s="76" t="s">
        <v>1765</v>
      </c>
      <c r="J1270" s="77" t="s">
        <v>1766</v>
      </c>
    </row>
    <row r="1271" spans="7:10">
      <c r="G1271" s="74">
        <v>20.113</v>
      </c>
      <c r="H1271" s="75" t="s">
        <v>1771</v>
      </c>
      <c r="I1271" s="76" t="s">
        <v>1765</v>
      </c>
      <c r="J1271" s="77" t="s">
        <v>1766</v>
      </c>
    </row>
    <row r="1272" spans="7:10">
      <c r="G1272" s="74">
        <v>20.114000000000001</v>
      </c>
      <c r="H1272" s="75" t="s">
        <v>1772</v>
      </c>
      <c r="I1272" s="76" t="s">
        <v>1765</v>
      </c>
      <c r="J1272" s="77" t="s">
        <v>1773</v>
      </c>
    </row>
    <row r="1273" spans="7:10">
      <c r="G1273" s="74">
        <v>20.114999999999998</v>
      </c>
      <c r="H1273" s="75" t="s">
        <v>1774</v>
      </c>
      <c r="I1273" s="76" t="s">
        <v>1765</v>
      </c>
      <c r="J1273" s="77" t="s">
        <v>1766</v>
      </c>
    </row>
    <row r="1274" spans="7:10">
      <c r="G1274" s="74">
        <v>20.2</v>
      </c>
      <c r="H1274" s="75" t="s">
        <v>1775</v>
      </c>
      <c r="I1274" s="76" t="s">
        <v>1765</v>
      </c>
      <c r="J1274" s="77" t="s">
        <v>1776</v>
      </c>
    </row>
    <row r="1275" spans="7:10">
      <c r="G1275" s="74">
        <v>20.204999999999998</v>
      </c>
      <c r="H1275" s="75" t="s">
        <v>1777</v>
      </c>
      <c r="I1275" s="76" t="s">
        <v>1765</v>
      </c>
      <c r="J1275" s="77" t="s">
        <v>1776</v>
      </c>
    </row>
    <row r="1276" spans="7:10">
      <c r="G1276" s="74">
        <v>20.215</v>
      </c>
      <c r="H1276" s="75" t="s">
        <v>1778</v>
      </c>
      <c r="I1276" s="76" t="s">
        <v>1765</v>
      </c>
      <c r="J1276" s="77" t="s">
        <v>1776</v>
      </c>
    </row>
    <row r="1277" spans="7:10">
      <c r="G1277" s="74">
        <v>20.218</v>
      </c>
      <c r="H1277" s="75" t="s">
        <v>1779</v>
      </c>
      <c r="I1277" s="76" t="s">
        <v>1765</v>
      </c>
      <c r="J1277" s="77" t="s">
        <v>1780</v>
      </c>
    </row>
    <row r="1278" spans="7:10">
      <c r="G1278" s="74">
        <v>20.219000000000001</v>
      </c>
      <c r="H1278" s="75" t="s">
        <v>1781</v>
      </c>
      <c r="I1278" s="76" t="s">
        <v>1765</v>
      </c>
      <c r="J1278" s="77" t="s">
        <v>1776</v>
      </c>
    </row>
    <row r="1279" spans="7:10">
      <c r="G1279" s="74">
        <v>20.222999999999999</v>
      </c>
      <c r="H1279" s="75" t="s">
        <v>1782</v>
      </c>
      <c r="I1279" s="76" t="s">
        <v>1765</v>
      </c>
      <c r="J1279" s="77" t="s">
        <v>1773</v>
      </c>
    </row>
    <row r="1280" spans="7:10">
      <c r="G1280" s="74">
        <v>20.224</v>
      </c>
      <c r="H1280" s="75" t="s">
        <v>1783</v>
      </c>
      <c r="I1280" s="76" t="s">
        <v>1765</v>
      </c>
      <c r="J1280" s="77" t="s">
        <v>1776</v>
      </c>
    </row>
    <row r="1281" spans="7:10">
      <c r="G1281" s="74">
        <v>20.231000000000002</v>
      </c>
      <c r="H1281" s="75" t="s">
        <v>1784</v>
      </c>
      <c r="I1281" s="76" t="s">
        <v>1765</v>
      </c>
      <c r="J1281" s="77" t="s">
        <v>1780</v>
      </c>
    </row>
    <row r="1282" spans="7:10">
      <c r="G1282" s="74">
        <v>20.231999999999999</v>
      </c>
      <c r="H1282" s="75" t="s">
        <v>1785</v>
      </c>
      <c r="I1282" s="76" t="s">
        <v>1765</v>
      </c>
      <c r="J1282" s="77" t="s">
        <v>1780</v>
      </c>
    </row>
    <row r="1283" spans="7:10">
      <c r="G1283" s="74">
        <v>20.233000000000001</v>
      </c>
      <c r="H1283" s="75" t="s">
        <v>1786</v>
      </c>
      <c r="I1283" s="76" t="s">
        <v>1765</v>
      </c>
      <c r="J1283" s="77" t="s">
        <v>1780</v>
      </c>
    </row>
    <row r="1284" spans="7:10">
      <c r="G1284" s="74">
        <v>20.234000000000002</v>
      </c>
      <c r="H1284" s="75" t="s">
        <v>1787</v>
      </c>
      <c r="I1284" s="76" t="s">
        <v>1765</v>
      </c>
      <c r="J1284" s="77" t="s">
        <v>1780</v>
      </c>
    </row>
    <row r="1285" spans="7:10">
      <c r="G1285" s="74">
        <v>20.234999999999999</v>
      </c>
      <c r="H1285" s="75" t="s">
        <v>1788</v>
      </c>
      <c r="I1285" s="76" t="s">
        <v>1765</v>
      </c>
      <c r="J1285" s="77" t="s">
        <v>1780</v>
      </c>
    </row>
    <row r="1286" spans="7:10">
      <c r="G1286" s="74">
        <v>20.236999999999998</v>
      </c>
      <c r="H1286" s="75" t="s">
        <v>1789</v>
      </c>
      <c r="I1286" s="76" t="s">
        <v>1765</v>
      </c>
      <c r="J1286" s="77" t="s">
        <v>1780</v>
      </c>
    </row>
    <row r="1287" spans="7:10">
      <c r="G1287" s="74">
        <v>20.239999999999998</v>
      </c>
      <c r="H1287" s="75" t="s">
        <v>1790</v>
      </c>
      <c r="I1287" s="76" t="s">
        <v>1765</v>
      </c>
      <c r="J1287" s="77" t="s">
        <v>1776</v>
      </c>
    </row>
    <row r="1288" spans="7:10">
      <c r="G1288" s="74">
        <v>20.242999999999999</v>
      </c>
      <c r="H1288" s="75" t="s">
        <v>1791</v>
      </c>
      <c r="I1288" s="76" t="s">
        <v>1765</v>
      </c>
      <c r="J1288" s="77" t="s">
        <v>1780</v>
      </c>
    </row>
    <row r="1289" spans="7:10">
      <c r="G1289" s="74">
        <v>20.300999999999998</v>
      </c>
      <c r="H1289" s="75" t="s">
        <v>1792</v>
      </c>
      <c r="I1289" s="76" t="s">
        <v>1765</v>
      </c>
      <c r="J1289" s="77" t="s">
        <v>1793</v>
      </c>
    </row>
    <row r="1290" spans="7:10">
      <c r="G1290" s="74">
        <v>20.312999999999999</v>
      </c>
      <c r="H1290" s="75" t="s">
        <v>1794</v>
      </c>
      <c r="I1290" s="76" t="s">
        <v>1765</v>
      </c>
      <c r="J1290" s="77" t="s">
        <v>1793</v>
      </c>
    </row>
    <row r="1291" spans="7:10">
      <c r="G1291" s="74">
        <v>20.314</v>
      </c>
      <c r="H1291" s="75" t="s">
        <v>1795</v>
      </c>
      <c r="I1291" s="76" t="s">
        <v>1765</v>
      </c>
      <c r="J1291" s="77" t="s">
        <v>1793</v>
      </c>
    </row>
    <row r="1292" spans="7:10">
      <c r="G1292" s="74">
        <v>20.315000000000001</v>
      </c>
      <c r="H1292" s="75" t="s">
        <v>1796</v>
      </c>
      <c r="I1292" s="76" t="s">
        <v>1765</v>
      </c>
      <c r="J1292" s="77" t="s">
        <v>1793</v>
      </c>
    </row>
    <row r="1293" spans="7:10">
      <c r="G1293" s="74">
        <v>20.315999999999999</v>
      </c>
      <c r="H1293" s="75" t="s">
        <v>1797</v>
      </c>
      <c r="I1293" s="76" t="s">
        <v>1765</v>
      </c>
      <c r="J1293" s="77" t="s">
        <v>1773</v>
      </c>
    </row>
    <row r="1294" spans="7:10">
      <c r="G1294" s="74">
        <v>20.317</v>
      </c>
      <c r="H1294" s="75" t="s">
        <v>1798</v>
      </c>
      <c r="I1294" s="76" t="s">
        <v>1765</v>
      </c>
      <c r="J1294" s="77" t="s">
        <v>1793</v>
      </c>
    </row>
    <row r="1295" spans="7:10">
      <c r="G1295" s="74">
        <v>20.318000000000001</v>
      </c>
      <c r="H1295" s="75" t="s">
        <v>1799</v>
      </c>
      <c r="I1295" s="76" t="s">
        <v>1765</v>
      </c>
      <c r="J1295" s="77" t="s">
        <v>1793</v>
      </c>
    </row>
    <row r="1296" spans="7:10">
      <c r="G1296" s="74">
        <v>20.318999999999999</v>
      </c>
      <c r="H1296" s="75" t="s">
        <v>1800</v>
      </c>
      <c r="I1296" s="76" t="s">
        <v>1765</v>
      </c>
      <c r="J1296" s="77" t="s">
        <v>1793</v>
      </c>
    </row>
    <row r="1297" spans="7:10">
      <c r="G1297" s="74">
        <v>20.32</v>
      </c>
      <c r="H1297" s="75" t="s">
        <v>1801</v>
      </c>
      <c r="I1297" s="76" t="s">
        <v>1765</v>
      </c>
      <c r="J1297" s="77" t="s">
        <v>1793</v>
      </c>
    </row>
    <row r="1298" spans="7:10">
      <c r="G1298" s="74">
        <v>20.321000000000002</v>
      </c>
      <c r="H1298" s="75" t="s">
        <v>1802</v>
      </c>
      <c r="I1298" s="76" t="s">
        <v>1765</v>
      </c>
      <c r="J1298" s="77" t="s">
        <v>1793</v>
      </c>
    </row>
    <row r="1299" spans="7:10">
      <c r="G1299" s="74">
        <v>20.323</v>
      </c>
      <c r="H1299" s="75" t="s">
        <v>1803</v>
      </c>
      <c r="I1299" s="76" t="s">
        <v>1765</v>
      </c>
      <c r="J1299" s="77" t="s">
        <v>1793</v>
      </c>
    </row>
    <row r="1300" spans="7:10">
      <c r="G1300" s="74">
        <v>20.324000000000002</v>
      </c>
      <c r="H1300" s="75" t="s">
        <v>1804</v>
      </c>
      <c r="I1300" s="76" t="s">
        <v>1765</v>
      </c>
      <c r="J1300" s="77" t="s">
        <v>1793</v>
      </c>
    </row>
    <row r="1301" spans="7:10">
      <c r="G1301" s="74">
        <v>20.324999999999999</v>
      </c>
      <c r="H1301" s="75" t="s">
        <v>1805</v>
      </c>
      <c r="I1301" s="76" t="s">
        <v>1765</v>
      </c>
      <c r="J1301" s="77" t="s">
        <v>1793</v>
      </c>
    </row>
    <row r="1302" spans="7:10">
      <c r="G1302" s="74">
        <v>20.326000000000001</v>
      </c>
      <c r="H1302" s="75" t="s">
        <v>1806</v>
      </c>
      <c r="I1302" s="76" t="s">
        <v>1765</v>
      </c>
      <c r="J1302" s="77" t="s">
        <v>1793</v>
      </c>
    </row>
    <row r="1303" spans="7:10">
      <c r="G1303" s="74">
        <v>20.327000000000002</v>
      </c>
      <c r="H1303" s="75" t="s">
        <v>1807</v>
      </c>
      <c r="I1303" s="76" t="s">
        <v>1765</v>
      </c>
      <c r="J1303" s="77" t="s">
        <v>1793</v>
      </c>
    </row>
    <row r="1304" spans="7:10">
      <c r="G1304" s="74">
        <v>20.327999999999999</v>
      </c>
      <c r="H1304" s="75" t="s">
        <v>1808</v>
      </c>
      <c r="I1304" s="76" t="s">
        <v>1765</v>
      </c>
      <c r="J1304" s="77" t="s">
        <v>1793</v>
      </c>
    </row>
    <row r="1305" spans="7:10">
      <c r="G1305" s="74">
        <v>20.5</v>
      </c>
      <c r="H1305" s="75" t="s">
        <v>1809</v>
      </c>
      <c r="I1305" s="76" t="s">
        <v>1765</v>
      </c>
      <c r="J1305" s="77" t="s">
        <v>1810</v>
      </c>
    </row>
    <row r="1306" spans="7:10">
      <c r="G1306" s="74">
        <v>20.504999999999999</v>
      </c>
      <c r="H1306" s="75" t="s">
        <v>1811</v>
      </c>
      <c r="I1306" s="76" t="s">
        <v>1765</v>
      </c>
      <c r="J1306" s="77" t="s">
        <v>1810</v>
      </c>
    </row>
    <row r="1307" spans="7:10">
      <c r="G1307" s="74">
        <v>20.507000000000001</v>
      </c>
      <c r="H1307" s="75" t="s">
        <v>1812</v>
      </c>
      <c r="I1307" s="76" t="s">
        <v>1765</v>
      </c>
      <c r="J1307" s="77" t="s">
        <v>1810</v>
      </c>
    </row>
    <row r="1308" spans="7:10">
      <c r="G1308" s="74">
        <v>20.509</v>
      </c>
      <c r="H1308" s="75" t="s">
        <v>1813</v>
      </c>
      <c r="I1308" s="76" t="s">
        <v>1765</v>
      </c>
      <c r="J1308" s="77" t="s">
        <v>1810</v>
      </c>
    </row>
    <row r="1309" spans="7:10">
      <c r="G1309" s="74">
        <v>20.513000000000002</v>
      </c>
      <c r="H1309" s="75" t="s">
        <v>1814</v>
      </c>
      <c r="I1309" s="76" t="s">
        <v>1765</v>
      </c>
      <c r="J1309" s="77" t="s">
        <v>1810</v>
      </c>
    </row>
    <row r="1310" spans="7:10">
      <c r="G1310" s="74">
        <v>20.513999999999999</v>
      </c>
      <c r="H1310" s="75" t="s">
        <v>1815</v>
      </c>
      <c r="I1310" s="76" t="s">
        <v>1765</v>
      </c>
      <c r="J1310" s="77" t="s">
        <v>1810</v>
      </c>
    </row>
    <row r="1311" spans="7:10">
      <c r="G1311" s="74">
        <v>20.515999999999998</v>
      </c>
      <c r="H1311" s="75" t="s">
        <v>1816</v>
      </c>
      <c r="I1311" s="76" t="s">
        <v>1765</v>
      </c>
      <c r="J1311" s="77" t="s">
        <v>1810</v>
      </c>
    </row>
    <row r="1312" spans="7:10">
      <c r="G1312" s="74">
        <v>20.518000000000001</v>
      </c>
      <c r="H1312" s="75" t="s">
        <v>1817</v>
      </c>
      <c r="I1312" s="76" t="s">
        <v>1765</v>
      </c>
      <c r="J1312" s="77" t="s">
        <v>1810</v>
      </c>
    </row>
    <row r="1313" spans="7:10">
      <c r="G1313" s="74">
        <v>20.518999999999998</v>
      </c>
      <c r="H1313" s="75" t="s">
        <v>1818</v>
      </c>
      <c r="I1313" s="76" t="s">
        <v>1765</v>
      </c>
      <c r="J1313" s="77" t="s">
        <v>1810</v>
      </c>
    </row>
    <row r="1314" spans="7:10">
      <c r="G1314" s="74">
        <v>20.52</v>
      </c>
      <c r="H1314" s="75" t="s">
        <v>1819</v>
      </c>
      <c r="I1314" s="76" t="s">
        <v>1765</v>
      </c>
      <c r="J1314" s="77" t="s">
        <v>1810</v>
      </c>
    </row>
    <row r="1315" spans="7:10">
      <c r="G1315" s="74">
        <v>20.521000000000001</v>
      </c>
      <c r="H1315" s="75" t="s">
        <v>1820</v>
      </c>
      <c r="I1315" s="76" t="s">
        <v>1765</v>
      </c>
      <c r="J1315" s="77" t="s">
        <v>1810</v>
      </c>
    </row>
    <row r="1316" spans="7:10">
      <c r="G1316" s="74">
        <v>20.521999999999998</v>
      </c>
      <c r="H1316" s="75" t="s">
        <v>1821</v>
      </c>
      <c r="I1316" s="76" t="s">
        <v>1765</v>
      </c>
      <c r="J1316" s="77" t="s">
        <v>1810</v>
      </c>
    </row>
    <row r="1317" spans="7:10">
      <c r="G1317" s="74">
        <v>20.524000000000001</v>
      </c>
      <c r="H1317" s="75" t="s">
        <v>1822</v>
      </c>
      <c r="I1317" s="76" t="s">
        <v>1765</v>
      </c>
      <c r="J1317" s="77" t="s">
        <v>1810</v>
      </c>
    </row>
    <row r="1318" spans="7:10">
      <c r="G1318" s="74">
        <v>20.524999999999999</v>
      </c>
      <c r="H1318" s="75" t="s">
        <v>1823</v>
      </c>
      <c r="I1318" s="76" t="s">
        <v>1765</v>
      </c>
      <c r="J1318" s="77" t="s">
        <v>1810</v>
      </c>
    </row>
    <row r="1319" spans="7:10">
      <c r="G1319" s="74">
        <v>20.526</v>
      </c>
      <c r="H1319" s="75" t="s">
        <v>1824</v>
      </c>
      <c r="I1319" s="76" t="s">
        <v>1765</v>
      </c>
      <c r="J1319" s="77" t="s">
        <v>1810</v>
      </c>
    </row>
    <row r="1320" spans="7:10">
      <c r="G1320" s="74">
        <v>20.527000000000001</v>
      </c>
      <c r="H1320" s="75" t="s">
        <v>1825</v>
      </c>
      <c r="I1320" s="76" t="s">
        <v>1765</v>
      </c>
      <c r="J1320" s="77" t="s">
        <v>1810</v>
      </c>
    </row>
    <row r="1321" spans="7:10">
      <c r="G1321" s="74">
        <v>20.527999999999999</v>
      </c>
      <c r="H1321" s="75" t="s">
        <v>1826</v>
      </c>
      <c r="I1321" s="76" t="s">
        <v>1765</v>
      </c>
      <c r="J1321" s="77" t="s">
        <v>1810</v>
      </c>
    </row>
    <row r="1322" spans="7:10">
      <c r="G1322" s="74">
        <v>20.529</v>
      </c>
      <c r="H1322" s="75" t="s">
        <v>1827</v>
      </c>
      <c r="I1322" s="76" t="s">
        <v>1765</v>
      </c>
      <c r="J1322" s="77" t="s">
        <v>1810</v>
      </c>
    </row>
    <row r="1323" spans="7:10">
      <c r="G1323" s="74">
        <v>20.53</v>
      </c>
      <c r="H1323" s="75" t="s">
        <v>1828</v>
      </c>
      <c r="I1323" s="76" t="s">
        <v>1765</v>
      </c>
      <c r="J1323" s="77" t="s">
        <v>1810</v>
      </c>
    </row>
    <row r="1324" spans="7:10">
      <c r="G1324" s="74">
        <v>20.530999999999999</v>
      </c>
      <c r="H1324" s="75" t="s">
        <v>1829</v>
      </c>
      <c r="I1324" s="76" t="s">
        <v>1765</v>
      </c>
      <c r="J1324" s="77" t="s">
        <v>1810</v>
      </c>
    </row>
    <row r="1325" spans="7:10">
      <c r="G1325" s="74">
        <v>20.532</v>
      </c>
      <c r="H1325" s="75" t="s">
        <v>1830</v>
      </c>
      <c r="I1325" s="76" t="s">
        <v>1765</v>
      </c>
      <c r="J1325" s="77" t="s">
        <v>1810</v>
      </c>
    </row>
    <row r="1326" spans="7:10">
      <c r="G1326" s="74">
        <v>20.533000000000001</v>
      </c>
      <c r="H1326" s="75" t="s">
        <v>1831</v>
      </c>
      <c r="I1326" s="76" t="s">
        <v>1765</v>
      </c>
      <c r="J1326" s="77" t="s">
        <v>1810</v>
      </c>
    </row>
    <row r="1327" spans="7:10">
      <c r="G1327" s="74">
        <v>20.533999999999999</v>
      </c>
      <c r="H1327" s="75" t="s">
        <v>1832</v>
      </c>
      <c r="I1327" s="76" t="s">
        <v>1765</v>
      </c>
      <c r="J1327" s="77" t="s">
        <v>1810</v>
      </c>
    </row>
    <row r="1328" spans="7:10">
      <c r="G1328" s="74">
        <v>20.6</v>
      </c>
      <c r="H1328" s="75" t="s">
        <v>1833</v>
      </c>
      <c r="I1328" s="76" t="s">
        <v>1765</v>
      </c>
      <c r="J1328" s="77" t="s">
        <v>1834</v>
      </c>
    </row>
    <row r="1329" spans="7:10">
      <c r="G1329" s="74">
        <v>20.606999999999999</v>
      </c>
      <c r="H1329" s="75" t="s">
        <v>1835</v>
      </c>
      <c r="I1329" s="76" t="s">
        <v>1765</v>
      </c>
      <c r="J1329" s="77" t="s">
        <v>1834</v>
      </c>
    </row>
    <row r="1330" spans="7:10">
      <c r="G1330" s="74">
        <v>20.608000000000001</v>
      </c>
      <c r="H1330" s="75" t="s">
        <v>1836</v>
      </c>
      <c r="I1330" s="76" t="s">
        <v>1765</v>
      </c>
      <c r="J1330" s="77" t="s">
        <v>1834</v>
      </c>
    </row>
    <row r="1331" spans="7:10">
      <c r="G1331" s="74">
        <v>20.611000000000001</v>
      </c>
      <c r="H1331" s="75" t="s">
        <v>1837</v>
      </c>
      <c r="I1331" s="76" t="s">
        <v>1765</v>
      </c>
      <c r="J1331" s="77" t="s">
        <v>1834</v>
      </c>
    </row>
    <row r="1332" spans="7:10">
      <c r="G1332" s="74">
        <v>20.614000000000001</v>
      </c>
      <c r="H1332" s="75" t="s">
        <v>1838</v>
      </c>
      <c r="I1332" s="76" t="s">
        <v>1765</v>
      </c>
      <c r="J1332" s="77" t="s">
        <v>1834</v>
      </c>
    </row>
    <row r="1333" spans="7:10">
      <c r="G1333" s="74">
        <v>20.614999999999998</v>
      </c>
      <c r="H1333" s="75" t="s">
        <v>1839</v>
      </c>
      <c r="I1333" s="76" t="s">
        <v>1765</v>
      </c>
      <c r="J1333" s="77" t="s">
        <v>1834</v>
      </c>
    </row>
    <row r="1334" spans="7:10">
      <c r="G1334" s="74">
        <v>20.616</v>
      </c>
      <c r="H1334" s="75" t="s">
        <v>1840</v>
      </c>
      <c r="I1334" s="76" t="s">
        <v>1765</v>
      </c>
      <c r="J1334" s="77" t="s">
        <v>1834</v>
      </c>
    </row>
    <row r="1335" spans="7:10">
      <c r="G1335" s="74">
        <v>20.7</v>
      </c>
      <c r="H1335" s="75" t="s">
        <v>1841</v>
      </c>
      <c r="I1335" s="76" t="s">
        <v>1765</v>
      </c>
      <c r="J1335" s="77" t="s">
        <v>1842</v>
      </c>
    </row>
    <row r="1336" spans="7:10">
      <c r="G1336" s="74">
        <v>20.701000000000001</v>
      </c>
      <c r="H1336" s="75" t="s">
        <v>1843</v>
      </c>
      <c r="I1336" s="76" t="s">
        <v>1765</v>
      </c>
      <c r="J1336" s="77" t="s">
        <v>1773</v>
      </c>
    </row>
    <row r="1337" spans="7:10">
      <c r="G1337" s="74">
        <v>20.702999999999999</v>
      </c>
      <c r="H1337" s="75" t="s">
        <v>1844</v>
      </c>
      <c r="I1337" s="76" t="s">
        <v>1765</v>
      </c>
      <c r="J1337" s="77" t="s">
        <v>1842</v>
      </c>
    </row>
    <row r="1338" spans="7:10">
      <c r="G1338" s="74">
        <v>20.706</v>
      </c>
      <c r="H1338" s="75" t="s">
        <v>1845</v>
      </c>
      <c r="I1338" s="76" t="s">
        <v>1765</v>
      </c>
      <c r="J1338" s="77" t="s">
        <v>1842</v>
      </c>
    </row>
    <row r="1339" spans="7:10">
      <c r="G1339" s="74">
        <v>20.707000000000001</v>
      </c>
      <c r="H1339" s="75" t="s">
        <v>1846</v>
      </c>
      <c r="I1339" s="76" t="s">
        <v>1765</v>
      </c>
      <c r="J1339" s="77" t="s">
        <v>1842</v>
      </c>
    </row>
    <row r="1340" spans="7:10">
      <c r="G1340" s="74">
        <v>20.707999999999998</v>
      </c>
      <c r="H1340" s="75" t="s">
        <v>1847</v>
      </c>
      <c r="I1340" s="76" t="s">
        <v>1765</v>
      </c>
      <c r="J1340" s="77" t="s">
        <v>1842</v>
      </c>
    </row>
    <row r="1341" spans="7:10">
      <c r="G1341" s="74">
        <v>20.71</v>
      </c>
      <c r="H1341" s="75" t="s">
        <v>1848</v>
      </c>
      <c r="I1341" s="76" t="s">
        <v>1765</v>
      </c>
      <c r="J1341" s="77" t="s">
        <v>1842</v>
      </c>
    </row>
    <row r="1342" spans="7:10">
      <c r="G1342" s="74">
        <v>20.72</v>
      </c>
      <c r="H1342" s="75" t="s">
        <v>1849</v>
      </c>
      <c r="I1342" s="76" t="s">
        <v>1765</v>
      </c>
      <c r="J1342" s="77" t="s">
        <v>1842</v>
      </c>
    </row>
    <row r="1343" spans="7:10">
      <c r="G1343" s="74">
        <v>20.721</v>
      </c>
      <c r="H1343" s="75" t="s">
        <v>1850</v>
      </c>
      <c r="I1343" s="76" t="s">
        <v>1765</v>
      </c>
      <c r="J1343" s="77" t="s">
        <v>1842</v>
      </c>
    </row>
    <row r="1344" spans="7:10">
      <c r="G1344" s="74">
        <v>20.722999999999999</v>
      </c>
      <c r="H1344" s="75" t="s">
        <v>1851</v>
      </c>
      <c r="I1344" s="76" t="s">
        <v>1765</v>
      </c>
      <c r="J1344" s="77" t="s">
        <v>1842</v>
      </c>
    </row>
    <row r="1345" spans="7:10">
      <c r="G1345" s="74">
        <v>20.724</v>
      </c>
      <c r="H1345" s="75" t="s">
        <v>1852</v>
      </c>
      <c r="I1345" s="76" t="s">
        <v>1765</v>
      </c>
      <c r="J1345" s="77" t="s">
        <v>1842</v>
      </c>
    </row>
    <row r="1346" spans="7:10">
      <c r="G1346" s="74">
        <v>20.725000000000001</v>
      </c>
      <c r="H1346" s="75" t="s">
        <v>1853</v>
      </c>
      <c r="I1346" s="76" t="s">
        <v>1765</v>
      </c>
      <c r="J1346" s="77" t="s">
        <v>1842</v>
      </c>
    </row>
    <row r="1347" spans="7:10">
      <c r="G1347" s="74">
        <v>20.802</v>
      </c>
      <c r="H1347" s="75" t="s">
        <v>1854</v>
      </c>
      <c r="I1347" s="76" t="s">
        <v>1765</v>
      </c>
      <c r="J1347" s="77" t="s">
        <v>1855</v>
      </c>
    </row>
    <row r="1348" spans="7:10">
      <c r="G1348" s="74">
        <v>20.803000000000001</v>
      </c>
      <c r="H1348" s="75" t="s">
        <v>1856</v>
      </c>
      <c r="I1348" s="76" t="s">
        <v>1765</v>
      </c>
      <c r="J1348" s="77" t="s">
        <v>1855</v>
      </c>
    </row>
    <row r="1349" spans="7:10">
      <c r="G1349" s="74">
        <v>20.806000000000001</v>
      </c>
      <c r="H1349" s="75" t="s">
        <v>1857</v>
      </c>
      <c r="I1349" s="76" t="s">
        <v>1765</v>
      </c>
      <c r="J1349" s="77" t="s">
        <v>1855</v>
      </c>
    </row>
    <row r="1350" spans="7:10">
      <c r="G1350" s="74">
        <v>20.806999999999999</v>
      </c>
      <c r="H1350" s="75" t="s">
        <v>1858</v>
      </c>
      <c r="I1350" s="76" t="s">
        <v>1765</v>
      </c>
      <c r="J1350" s="77" t="s">
        <v>1855</v>
      </c>
    </row>
    <row r="1351" spans="7:10">
      <c r="G1351" s="74">
        <v>20.808</v>
      </c>
      <c r="H1351" s="75" t="s">
        <v>1859</v>
      </c>
      <c r="I1351" s="76" t="s">
        <v>1765</v>
      </c>
      <c r="J1351" s="77" t="s">
        <v>1855</v>
      </c>
    </row>
    <row r="1352" spans="7:10">
      <c r="G1352" s="74">
        <v>20.812000000000001</v>
      </c>
      <c r="H1352" s="75" t="s">
        <v>1860</v>
      </c>
      <c r="I1352" s="76" t="s">
        <v>1765</v>
      </c>
      <c r="J1352" s="77" t="s">
        <v>1855</v>
      </c>
    </row>
    <row r="1353" spans="7:10">
      <c r="G1353" s="74">
        <v>20.812999999999999</v>
      </c>
      <c r="H1353" s="75" t="s">
        <v>1861</v>
      </c>
      <c r="I1353" s="76" t="s">
        <v>1765</v>
      </c>
      <c r="J1353" s="77" t="s">
        <v>1855</v>
      </c>
    </row>
    <row r="1354" spans="7:10">
      <c r="G1354" s="74">
        <v>20.814</v>
      </c>
      <c r="H1354" s="75" t="s">
        <v>1862</v>
      </c>
      <c r="I1354" s="76" t="s">
        <v>1765</v>
      </c>
      <c r="J1354" s="77" t="s">
        <v>1855</v>
      </c>
    </row>
    <row r="1355" spans="7:10">
      <c r="G1355" s="74">
        <v>20.815999999999999</v>
      </c>
      <c r="H1355" s="75" t="s">
        <v>1863</v>
      </c>
      <c r="I1355" s="76" t="s">
        <v>1765</v>
      </c>
      <c r="J1355" s="77" t="s">
        <v>1855</v>
      </c>
    </row>
    <row r="1356" spans="7:10">
      <c r="G1356" s="74">
        <v>20.817</v>
      </c>
      <c r="H1356" s="75" t="s">
        <v>1864</v>
      </c>
      <c r="I1356" s="76" t="s">
        <v>1765</v>
      </c>
      <c r="J1356" s="77" t="s">
        <v>1855</v>
      </c>
    </row>
    <row r="1357" spans="7:10">
      <c r="G1357" s="74">
        <v>20.818000000000001</v>
      </c>
      <c r="H1357" s="75" t="s">
        <v>1865</v>
      </c>
      <c r="I1357" s="76" t="s">
        <v>1765</v>
      </c>
      <c r="J1357" s="77" t="s">
        <v>1855</v>
      </c>
    </row>
    <row r="1358" spans="7:10">
      <c r="G1358" s="74">
        <v>20.818999999999999</v>
      </c>
      <c r="H1358" s="75" t="s">
        <v>1866</v>
      </c>
      <c r="I1358" s="76" t="s">
        <v>1765</v>
      </c>
      <c r="J1358" s="77" t="s">
        <v>1855</v>
      </c>
    </row>
    <row r="1359" spans="7:10">
      <c r="G1359" s="74">
        <v>20.82</v>
      </c>
      <c r="H1359" s="75" t="s">
        <v>1867</v>
      </c>
      <c r="I1359" s="76" t="s">
        <v>1765</v>
      </c>
      <c r="J1359" s="77" t="s">
        <v>1855</v>
      </c>
    </row>
    <row r="1360" spans="7:10">
      <c r="G1360" s="74">
        <v>20.821000000000002</v>
      </c>
      <c r="H1360" s="75" t="s">
        <v>1868</v>
      </c>
      <c r="I1360" s="76" t="s">
        <v>1765</v>
      </c>
      <c r="J1360" s="77" t="s">
        <v>1855</v>
      </c>
    </row>
    <row r="1361" spans="7:10">
      <c r="G1361" s="74">
        <v>20.821999999999999</v>
      </c>
      <c r="H1361" s="75" t="s">
        <v>1869</v>
      </c>
      <c r="I1361" s="76" t="s">
        <v>1765</v>
      </c>
      <c r="J1361" s="77" t="s">
        <v>1855</v>
      </c>
    </row>
    <row r="1362" spans="7:10">
      <c r="G1362" s="74">
        <v>20.823</v>
      </c>
      <c r="H1362" s="75" t="s">
        <v>1870</v>
      </c>
      <c r="I1362" s="76" t="s">
        <v>1765</v>
      </c>
      <c r="J1362" s="77" t="s">
        <v>1855</v>
      </c>
    </row>
    <row r="1363" spans="7:10">
      <c r="G1363" s="74">
        <v>20.824000000000002</v>
      </c>
      <c r="H1363" s="75" t="s">
        <v>1871</v>
      </c>
      <c r="I1363" s="76" t="s">
        <v>1765</v>
      </c>
      <c r="J1363" s="77" t="s">
        <v>1855</v>
      </c>
    </row>
    <row r="1364" spans="7:10">
      <c r="G1364" s="74">
        <v>20.824999999999999</v>
      </c>
      <c r="H1364" s="75" t="s">
        <v>1872</v>
      </c>
      <c r="I1364" s="76" t="s">
        <v>1765</v>
      </c>
      <c r="J1364" s="77" t="s">
        <v>1855</v>
      </c>
    </row>
    <row r="1365" spans="7:10">
      <c r="G1365" s="74">
        <v>20.901</v>
      </c>
      <c r="H1365" s="75" t="s">
        <v>1873</v>
      </c>
      <c r="I1365" s="76" t="s">
        <v>1765</v>
      </c>
      <c r="J1365" s="77" t="s">
        <v>1773</v>
      </c>
    </row>
    <row r="1366" spans="7:10">
      <c r="G1366" s="74">
        <v>20.91</v>
      </c>
      <c r="H1366" s="75" t="s">
        <v>1874</v>
      </c>
      <c r="I1366" s="76" t="s">
        <v>1765</v>
      </c>
      <c r="J1366" s="77" t="s">
        <v>1773</v>
      </c>
    </row>
    <row r="1367" spans="7:10">
      <c r="G1367" s="74">
        <v>20.93</v>
      </c>
      <c r="H1367" s="75" t="s">
        <v>1875</v>
      </c>
      <c r="I1367" s="76" t="s">
        <v>1765</v>
      </c>
      <c r="J1367" s="77" t="s">
        <v>1773</v>
      </c>
    </row>
    <row r="1368" spans="7:10">
      <c r="G1368" s="74">
        <v>20.933</v>
      </c>
      <c r="H1368" s="75" t="s">
        <v>1876</v>
      </c>
      <c r="I1368" s="76" t="s">
        <v>1765</v>
      </c>
      <c r="J1368" s="77" t="s">
        <v>1773</v>
      </c>
    </row>
    <row r="1369" spans="7:10">
      <c r="G1369" s="74">
        <v>20.934000000000001</v>
      </c>
      <c r="H1369" s="75" t="s">
        <v>1877</v>
      </c>
      <c r="I1369" s="76" t="s">
        <v>1765</v>
      </c>
      <c r="J1369" s="77" t="s">
        <v>1773</v>
      </c>
    </row>
    <row r="1370" spans="7:10">
      <c r="G1370" s="74">
        <v>20.936</v>
      </c>
      <c r="H1370" s="75" t="s">
        <v>1878</v>
      </c>
      <c r="I1370" s="76" t="s">
        <v>1765</v>
      </c>
      <c r="J1370" s="77" t="s">
        <v>1773</v>
      </c>
    </row>
    <row r="1371" spans="7:10">
      <c r="G1371" s="74">
        <v>20.937000000000001</v>
      </c>
      <c r="H1371" s="75" t="s">
        <v>1879</v>
      </c>
      <c r="I1371" s="76" t="s">
        <v>1765</v>
      </c>
      <c r="J1371" s="77" t="s">
        <v>1773</v>
      </c>
    </row>
    <row r="1372" spans="7:10">
      <c r="G1372" s="74">
        <v>20.937999999999999</v>
      </c>
      <c r="H1372" s="75" t="s">
        <v>1880</v>
      </c>
      <c r="I1372" s="76" t="s">
        <v>1765</v>
      </c>
      <c r="J1372" s="77" t="s">
        <v>1773</v>
      </c>
    </row>
    <row r="1373" spans="7:10">
      <c r="G1373" s="74">
        <v>20.939</v>
      </c>
      <c r="H1373" s="75" t="s">
        <v>1881</v>
      </c>
      <c r="I1373" s="76" t="s">
        <v>1765</v>
      </c>
      <c r="J1373" s="77" t="s">
        <v>1773</v>
      </c>
    </row>
    <row r="1374" spans="7:10">
      <c r="G1374" s="74">
        <v>20.94</v>
      </c>
      <c r="H1374" s="75" t="s">
        <v>1882</v>
      </c>
      <c r="I1374" s="76" t="s">
        <v>1765</v>
      </c>
      <c r="J1374" s="77" t="s">
        <v>1773</v>
      </c>
    </row>
    <row r="1375" spans="7:10">
      <c r="G1375" s="74">
        <v>20.940999999999999</v>
      </c>
      <c r="H1375" s="75" t="s">
        <v>1883</v>
      </c>
      <c r="I1375" s="76" t="s">
        <v>1765</v>
      </c>
      <c r="J1375" s="77" t="s">
        <v>1773</v>
      </c>
    </row>
    <row r="1376" spans="7:10">
      <c r="G1376" s="74">
        <v>20.942</v>
      </c>
      <c r="H1376" s="75" t="s">
        <v>1884</v>
      </c>
      <c r="I1376" s="76" t="s">
        <v>1765</v>
      </c>
      <c r="J1376" s="77" t="s">
        <v>1773</v>
      </c>
    </row>
    <row r="1377" spans="7:10">
      <c r="G1377" s="74">
        <v>20.943000000000001</v>
      </c>
      <c r="H1377" s="75" t="s">
        <v>1885</v>
      </c>
      <c r="I1377" s="76" t="s">
        <v>1765</v>
      </c>
      <c r="J1377" s="77" t="s">
        <v>1773</v>
      </c>
    </row>
    <row r="1378" spans="7:10">
      <c r="G1378" s="74">
        <v>20.943999999999999</v>
      </c>
      <c r="H1378" s="75" t="s">
        <v>1886</v>
      </c>
      <c r="I1378" s="76" t="s">
        <v>1765</v>
      </c>
      <c r="J1378" s="77" t="s">
        <v>1773</v>
      </c>
    </row>
    <row r="1379" spans="7:10">
      <c r="G1379" s="74">
        <v>20.945</v>
      </c>
      <c r="H1379" s="75" t="s">
        <v>1887</v>
      </c>
      <c r="I1379" s="76" t="s">
        <v>1765</v>
      </c>
      <c r="J1379" s="77" t="s">
        <v>1773</v>
      </c>
    </row>
    <row r="1380" spans="7:10">
      <c r="G1380" s="74">
        <v>20.946000000000002</v>
      </c>
      <c r="H1380" s="75" t="s">
        <v>1888</v>
      </c>
      <c r="I1380" s="76" t="s">
        <v>1765</v>
      </c>
      <c r="J1380" s="77" t="s">
        <v>1773</v>
      </c>
    </row>
    <row r="1381" spans="7:10">
      <c r="G1381" s="74">
        <v>20.946999999999999</v>
      </c>
      <c r="H1381" s="75" t="s">
        <v>1889</v>
      </c>
      <c r="I1381" s="76" t="s">
        <v>1765</v>
      </c>
      <c r="J1381" s="77" t="s">
        <v>1773</v>
      </c>
    </row>
    <row r="1382" spans="7:10">
      <c r="G1382" s="74">
        <v>21.004000000000001</v>
      </c>
      <c r="H1382" s="75" t="s">
        <v>1890</v>
      </c>
      <c r="I1382" s="76" t="s">
        <v>1891</v>
      </c>
      <c r="J1382" s="77" t="s">
        <v>1892</v>
      </c>
    </row>
    <row r="1383" spans="7:10">
      <c r="G1383" s="74">
        <v>21.006</v>
      </c>
      <c r="H1383" s="75" t="s">
        <v>1893</v>
      </c>
      <c r="I1383" s="76" t="s">
        <v>1891</v>
      </c>
      <c r="J1383" s="77" t="s">
        <v>1892</v>
      </c>
    </row>
    <row r="1384" spans="7:10">
      <c r="G1384" s="74">
        <v>21.007999999999999</v>
      </c>
      <c r="H1384" s="75" t="s">
        <v>1894</v>
      </c>
      <c r="I1384" s="76" t="s">
        <v>1891</v>
      </c>
      <c r="J1384" s="77" t="s">
        <v>1892</v>
      </c>
    </row>
    <row r="1385" spans="7:10">
      <c r="G1385" s="74">
        <v>21.009</v>
      </c>
      <c r="H1385" s="75" t="s">
        <v>1895</v>
      </c>
      <c r="I1385" s="76" t="s">
        <v>1896</v>
      </c>
      <c r="J1385" s="77" t="s">
        <v>184</v>
      </c>
    </row>
    <row r="1386" spans="7:10">
      <c r="G1386" s="74">
        <v>21.010999999999999</v>
      </c>
      <c r="H1386" s="75" t="s">
        <v>1897</v>
      </c>
      <c r="I1386" s="76" t="s">
        <v>1891</v>
      </c>
      <c r="J1386" s="77" t="s">
        <v>1898</v>
      </c>
    </row>
    <row r="1387" spans="7:10">
      <c r="G1387" s="74">
        <v>21.012</v>
      </c>
      <c r="H1387" s="75" t="s">
        <v>1899</v>
      </c>
      <c r="I1387" s="76" t="s">
        <v>1891</v>
      </c>
      <c r="J1387" s="77" t="s">
        <v>1898</v>
      </c>
    </row>
    <row r="1388" spans="7:10">
      <c r="G1388" s="74">
        <v>21.013999999999999</v>
      </c>
      <c r="H1388" s="75" t="s">
        <v>1900</v>
      </c>
      <c r="I1388" s="76" t="s">
        <v>1891</v>
      </c>
      <c r="J1388" s="77" t="s">
        <v>1898</v>
      </c>
    </row>
    <row r="1389" spans="7:10">
      <c r="G1389" s="74">
        <v>21.015000000000001</v>
      </c>
      <c r="H1389" s="75" t="s">
        <v>1901</v>
      </c>
      <c r="I1389" s="76" t="s">
        <v>1891</v>
      </c>
      <c r="J1389" s="77" t="s">
        <v>1108</v>
      </c>
    </row>
    <row r="1390" spans="7:10">
      <c r="G1390" s="74">
        <v>21.015999999999998</v>
      </c>
      <c r="H1390" s="75" t="s">
        <v>1902</v>
      </c>
      <c r="I1390" s="76" t="s">
        <v>1896</v>
      </c>
      <c r="J1390" s="77" t="s">
        <v>184</v>
      </c>
    </row>
    <row r="1391" spans="7:10">
      <c r="G1391" s="74">
        <v>21.016999999999999</v>
      </c>
      <c r="H1391" s="75" t="s">
        <v>1903</v>
      </c>
      <c r="I1391" s="76" t="s">
        <v>1891</v>
      </c>
      <c r="J1391" s="77" t="s">
        <v>1108</v>
      </c>
    </row>
    <row r="1392" spans="7:10">
      <c r="G1392" s="74">
        <v>21.018000000000001</v>
      </c>
      <c r="H1392" s="75" t="s">
        <v>1904</v>
      </c>
      <c r="I1392" s="76" t="s">
        <v>1891</v>
      </c>
      <c r="J1392" s="77" t="s">
        <v>1108</v>
      </c>
    </row>
    <row r="1393" spans="7:10">
      <c r="G1393" s="74">
        <v>21.018999999999998</v>
      </c>
      <c r="H1393" s="75" t="s">
        <v>1905</v>
      </c>
      <c r="I1393" s="76" t="s">
        <v>1891</v>
      </c>
      <c r="J1393" s="77" t="s">
        <v>1108</v>
      </c>
    </row>
    <row r="1394" spans="7:10">
      <c r="G1394" s="74">
        <v>21.02</v>
      </c>
      <c r="H1394" s="75" t="s">
        <v>1906</v>
      </c>
      <c r="I1394" s="76" t="s">
        <v>1891</v>
      </c>
      <c r="J1394" s="77" t="s">
        <v>1898</v>
      </c>
    </row>
    <row r="1395" spans="7:10">
      <c r="G1395" s="74">
        <v>21.021000000000001</v>
      </c>
      <c r="H1395" s="75" t="s">
        <v>1907</v>
      </c>
      <c r="I1395" s="76" t="s">
        <v>1891</v>
      </c>
      <c r="J1395" s="77" t="s">
        <v>1898</v>
      </c>
    </row>
    <row r="1396" spans="7:10">
      <c r="G1396" s="74">
        <v>21.023</v>
      </c>
      <c r="H1396" s="75" t="s">
        <v>1908</v>
      </c>
      <c r="I1396" s="76" t="s">
        <v>1891</v>
      </c>
      <c r="J1396" s="77" t="s">
        <v>1108</v>
      </c>
    </row>
    <row r="1397" spans="7:10">
      <c r="G1397" s="74">
        <v>21.024000000000001</v>
      </c>
      <c r="H1397" s="75" t="s">
        <v>1909</v>
      </c>
      <c r="I1397" s="76" t="s">
        <v>1891</v>
      </c>
      <c r="J1397" s="77" t="s">
        <v>1898</v>
      </c>
    </row>
    <row r="1398" spans="7:10">
      <c r="G1398" s="74">
        <v>21.024999999999999</v>
      </c>
      <c r="H1398" s="75" t="s">
        <v>1910</v>
      </c>
      <c r="I1398" s="76" t="s">
        <v>1891</v>
      </c>
      <c r="J1398" s="77" t="s">
        <v>1898</v>
      </c>
    </row>
    <row r="1399" spans="7:10">
      <c r="G1399" s="74">
        <v>21.026</v>
      </c>
      <c r="H1399" s="75" t="s">
        <v>1911</v>
      </c>
      <c r="I1399" s="76" t="s">
        <v>1891</v>
      </c>
      <c r="J1399" s="77" t="s">
        <v>1108</v>
      </c>
    </row>
    <row r="1400" spans="7:10">
      <c r="G1400" s="74">
        <v>21.027000000000001</v>
      </c>
      <c r="H1400" s="75" t="s">
        <v>1912</v>
      </c>
      <c r="I1400" s="76" t="s">
        <v>1891</v>
      </c>
      <c r="J1400" s="77" t="s">
        <v>1108</v>
      </c>
    </row>
    <row r="1401" spans="7:10">
      <c r="G1401" s="74">
        <v>21.027999999999999</v>
      </c>
      <c r="H1401" s="75" t="s">
        <v>1913</v>
      </c>
      <c r="I1401" s="76" t="s">
        <v>1891</v>
      </c>
      <c r="J1401" s="77" t="s">
        <v>1108</v>
      </c>
    </row>
    <row r="1402" spans="7:10">
      <c r="G1402" s="74">
        <v>21.029</v>
      </c>
      <c r="H1402" s="75" t="s">
        <v>1914</v>
      </c>
      <c r="I1402" s="76" t="s">
        <v>1891</v>
      </c>
      <c r="J1402" s="77" t="s">
        <v>1108</v>
      </c>
    </row>
    <row r="1403" spans="7:10">
      <c r="G1403" s="74">
        <v>21.03</v>
      </c>
      <c r="H1403" s="75" t="s">
        <v>1915</v>
      </c>
      <c r="I1403" s="76" t="s">
        <v>1891</v>
      </c>
      <c r="J1403" s="77" t="s">
        <v>1108</v>
      </c>
    </row>
    <row r="1404" spans="7:10">
      <c r="G1404" s="74">
        <v>21.030999999999999</v>
      </c>
      <c r="H1404" s="75" t="s">
        <v>1916</v>
      </c>
      <c r="I1404" s="76" t="s">
        <v>1891</v>
      </c>
      <c r="J1404" s="77" t="s">
        <v>1108</v>
      </c>
    </row>
    <row r="1405" spans="7:10">
      <c r="G1405" s="74">
        <v>21.032</v>
      </c>
      <c r="H1405" s="75" t="s">
        <v>1917</v>
      </c>
      <c r="I1405" s="76" t="s">
        <v>1891</v>
      </c>
      <c r="J1405" s="77" t="s">
        <v>1108</v>
      </c>
    </row>
    <row r="1406" spans="7:10">
      <c r="G1406" s="74">
        <v>21.033000000000001</v>
      </c>
      <c r="H1406" s="75" t="s">
        <v>1918</v>
      </c>
      <c r="I1406" s="76" t="s">
        <v>1891</v>
      </c>
      <c r="J1406" s="77" t="s">
        <v>1898</v>
      </c>
    </row>
    <row r="1407" spans="7:10">
      <c r="G1407" s="74">
        <v>23.001000000000001</v>
      </c>
      <c r="H1407" s="75" t="s">
        <v>1919</v>
      </c>
      <c r="I1407" s="76" t="s">
        <v>1920</v>
      </c>
      <c r="J1407" s="77" t="s">
        <v>1921</v>
      </c>
    </row>
    <row r="1408" spans="7:10">
      <c r="G1408" s="74">
        <v>23.001999999999999</v>
      </c>
      <c r="H1408" s="75" t="s">
        <v>1922</v>
      </c>
      <c r="I1408" s="76" t="s">
        <v>1920</v>
      </c>
      <c r="J1408" s="77" t="s">
        <v>1921</v>
      </c>
    </row>
    <row r="1409" spans="7:10">
      <c r="G1409" s="74">
        <v>23.003</v>
      </c>
      <c r="H1409" s="75" t="s">
        <v>1923</v>
      </c>
      <c r="I1409" s="76" t="s">
        <v>1920</v>
      </c>
      <c r="J1409" s="77" t="s">
        <v>1921</v>
      </c>
    </row>
    <row r="1410" spans="7:10">
      <c r="G1410" s="74">
        <v>23.009</v>
      </c>
      <c r="H1410" s="75" t="s">
        <v>1924</v>
      </c>
      <c r="I1410" s="76" t="s">
        <v>1920</v>
      </c>
      <c r="J1410" s="77" t="s">
        <v>1921</v>
      </c>
    </row>
    <row r="1411" spans="7:10">
      <c r="G1411" s="74">
        <v>23.010999999999999</v>
      </c>
      <c r="H1411" s="75" t="s">
        <v>1925</v>
      </c>
      <c r="I1411" s="76" t="s">
        <v>1920</v>
      </c>
      <c r="J1411" s="77" t="s">
        <v>1921</v>
      </c>
    </row>
    <row r="1412" spans="7:10">
      <c r="G1412" s="74">
        <v>30.001000000000001</v>
      </c>
      <c r="H1412" s="75" t="s">
        <v>1926</v>
      </c>
      <c r="I1412" s="76" t="s">
        <v>1927</v>
      </c>
      <c r="J1412" s="77" t="s">
        <v>1928</v>
      </c>
    </row>
    <row r="1413" spans="7:10">
      <c r="G1413" s="74">
        <v>30.004999999999999</v>
      </c>
      <c r="H1413" s="75" t="s">
        <v>1929</v>
      </c>
      <c r="I1413" s="76" t="s">
        <v>1927</v>
      </c>
      <c r="J1413" s="77" t="s">
        <v>1928</v>
      </c>
    </row>
    <row r="1414" spans="7:10">
      <c r="G1414" s="74">
        <v>30.007999999999999</v>
      </c>
      <c r="H1414" s="75" t="s">
        <v>1930</v>
      </c>
      <c r="I1414" s="76" t="s">
        <v>1927</v>
      </c>
      <c r="J1414" s="77" t="s">
        <v>1928</v>
      </c>
    </row>
    <row r="1415" spans="7:10">
      <c r="G1415" s="74">
        <v>30.01</v>
      </c>
      <c r="H1415" s="75" t="s">
        <v>1931</v>
      </c>
      <c r="I1415" s="76" t="s">
        <v>1927</v>
      </c>
      <c r="J1415" s="77" t="s">
        <v>1928</v>
      </c>
    </row>
    <row r="1416" spans="7:10">
      <c r="G1416" s="74">
        <v>30.010999999999999</v>
      </c>
      <c r="H1416" s="75" t="s">
        <v>1932</v>
      </c>
      <c r="I1416" s="76" t="s">
        <v>1927</v>
      </c>
      <c r="J1416" s="77" t="s">
        <v>1928</v>
      </c>
    </row>
    <row r="1417" spans="7:10">
      <c r="G1417" s="74">
        <v>30.013000000000002</v>
      </c>
      <c r="H1417" s="75" t="s">
        <v>1933</v>
      </c>
      <c r="I1417" s="76" t="s">
        <v>1927</v>
      </c>
      <c r="J1417" s="77" t="s">
        <v>1928</v>
      </c>
    </row>
    <row r="1418" spans="7:10">
      <c r="G1418" s="74">
        <v>31.007000000000001</v>
      </c>
      <c r="H1418" s="75" t="s">
        <v>1934</v>
      </c>
      <c r="I1418" s="76" t="s">
        <v>1935</v>
      </c>
      <c r="J1418" s="77" t="s">
        <v>1936</v>
      </c>
    </row>
    <row r="1419" spans="7:10">
      <c r="G1419" s="74">
        <v>32.002000000000002</v>
      </c>
      <c r="H1419" s="75" t="s">
        <v>1937</v>
      </c>
      <c r="I1419" s="76" t="s">
        <v>1938</v>
      </c>
      <c r="J1419" s="77" t="s">
        <v>1939</v>
      </c>
    </row>
    <row r="1420" spans="7:10">
      <c r="G1420" s="74">
        <v>32.003</v>
      </c>
      <c r="H1420" s="75" t="s">
        <v>1940</v>
      </c>
      <c r="I1420" s="76" t="s">
        <v>1938</v>
      </c>
      <c r="J1420" s="77" t="s">
        <v>1939</v>
      </c>
    </row>
    <row r="1421" spans="7:10">
      <c r="G1421" s="74">
        <v>32.003999999999998</v>
      </c>
      <c r="H1421" s="75" t="s">
        <v>1941</v>
      </c>
      <c r="I1421" s="76" t="s">
        <v>1938</v>
      </c>
      <c r="J1421" s="77" t="s">
        <v>1939</v>
      </c>
    </row>
    <row r="1422" spans="7:10">
      <c r="G1422" s="74">
        <v>32.005000000000003</v>
      </c>
      <c r="H1422" s="75" t="s">
        <v>1942</v>
      </c>
      <c r="I1422" s="76" t="s">
        <v>1938</v>
      </c>
      <c r="J1422" s="77" t="s">
        <v>1939</v>
      </c>
    </row>
    <row r="1423" spans="7:10">
      <c r="G1423" s="74">
        <v>32.006</v>
      </c>
      <c r="H1423" s="75" t="s">
        <v>1943</v>
      </c>
      <c r="I1423" s="76" t="s">
        <v>1938</v>
      </c>
      <c r="J1423" s="77" t="s">
        <v>1939</v>
      </c>
    </row>
    <row r="1424" spans="7:10">
      <c r="G1424" s="74">
        <v>32.006999999999998</v>
      </c>
      <c r="H1424" s="75" t="s">
        <v>1944</v>
      </c>
      <c r="I1424" s="76" t="s">
        <v>1938</v>
      </c>
      <c r="J1424" s="77" t="s">
        <v>1939</v>
      </c>
    </row>
    <row r="1425" spans="7:10">
      <c r="G1425" s="74">
        <v>32.008000000000003</v>
      </c>
      <c r="H1425" s="75" t="s">
        <v>1945</v>
      </c>
      <c r="I1425" s="76" t="s">
        <v>1938</v>
      </c>
      <c r="J1425" s="77" t="s">
        <v>1939</v>
      </c>
    </row>
    <row r="1426" spans="7:10">
      <c r="G1426" s="74">
        <v>32.009</v>
      </c>
      <c r="H1426" s="75" t="s">
        <v>1946</v>
      </c>
      <c r="I1426" s="76" t="s">
        <v>1938</v>
      </c>
      <c r="J1426" s="77" t="s">
        <v>1939</v>
      </c>
    </row>
    <row r="1427" spans="7:10">
      <c r="G1427" s="74">
        <v>32.01</v>
      </c>
      <c r="H1427" s="75" t="s">
        <v>1947</v>
      </c>
      <c r="I1427" s="76" t="s">
        <v>1938</v>
      </c>
      <c r="J1427" s="77" t="s">
        <v>1939</v>
      </c>
    </row>
    <row r="1428" spans="7:10">
      <c r="G1428" s="74">
        <v>32.011000000000003</v>
      </c>
      <c r="H1428" s="75" t="s">
        <v>1948</v>
      </c>
      <c r="I1428" s="76" t="s">
        <v>1938</v>
      </c>
      <c r="J1428" s="77" t="s">
        <v>1939</v>
      </c>
    </row>
    <row r="1429" spans="7:10">
      <c r="G1429" s="74">
        <v>34.002000000000002</v>
      </c>
      <c r="H1429" s="75" t="s">
        <v>1949</v>
      </c>
      <c r="I1429" s="76" t="s">
        <v>1950</v>
      </c>
      <c r="J1429" s="77" t="s">
        <v>1951</v>
      </c>
    </row>
    <row r="1430" spans="7:10">
      <c r="G1430" s="74">
        <v>38.006</v>
      </c>
      <c r="H1430" s="75" t="s">
        <v>1952</v>
      </c>
      <c r="I1430" s="76" t="s">
        <v>1953</v>
      </c>
      <c r="J1430" s="77" t="s">
        <v>1954</v>
      </c>
    </row>
    <row r="1431" spans="7:10">
      <c r="G1431" s="74">
        <v>38.008000000000003</v>
      </c>
      <c r="H1431" s="75" t="s">
        <v>1955</v>
      </c>
      <c r="I1431" s="76" t="s">
        <v>1953</v>
      </c>
      <c r="J1431" s="77" t="s">
        <v>1954</v>
      </c>
    </row>
    <row r="1432" spans="7:10">
      <c r="G1432" s="74">
        <v>38.009</v>
      </c>
      <c r="H1432" s="75" t="s">
        <v>1956</v>
      </c>
      <c r="I1432" s="76" t="s">
        <v>1953</v>
      </c>
      <c r="J1432" s="77" t="s">
        <v>1954</v>
      </c>
    </row>
    <row r="1433" spans="7:10">
      <c r="G1433" s="74">
        <v>39.002000000000002</v>
      </c>
      <c r="H1433" s="75" t="s">
        <v>1957</v>
      </c>
      <c r="I1433" s="76" t="s">
        <v>1958</v>
      </c>
      <c r="J1433" s="77" t="s">
        <v>1959</v>
      </c>
    </row>
    <row r="1434" spans="7:10">
      <c r="G1434" s="74">
        <v>39.003</v>
      </c>
      <c r="H1434" s="75" t="s">
        <v>1960</v>
      </c>
      <c r="I1434" s="76" t="s">
        <v>1958</v>
      </c>
      <c r="J1434" s="77" t="s">
        <v>1959</v>
      </c>
    </row>
    <row r="1435" spans="7:10">
      <c r="G1435" s="74">
        <v>39.006999999999998</v>
      </c>
      <c r="H1435" s="75" t="s">
        <v>1961</v>
      </c>
      <c r="I1435" s="76" t="s">
        <v>1958</v>
      </c>
      <c r="J1435" s="77" t="s">
        <v>1959</v>
      </c>
    </row>
    <row r="1436" spans="7:10">
      <c r="G1436" s="74">
        <v>42.01</v>
      </c>
      <c r="H1436" s="75" t="s">
        <v>1962</v>
      </c>
      <c r="I1436" s="76" t="s">
        <v>1963</v>
      </c>
      <c r="J1436" s="77" t="s">
        <v>1964</v>
      </c>
    </row>
    <row r="1437" spans="7:10">
      <c r="G1437" s="74">
        <v>42.011000000000003</v>
      </c>
      <c r="H1437" s="75" t="s">
        <v>1965</v>
      </c>
      <c r="I1437" s="76" t="s">
        <v>1963</v>
      </c>
      <c r="J1437" s="77" t="s">
        <v>1964</v>
      </c>
    </row>
    <row r="1438" spans="7:10">
      <c r="G1438" s="74">
        <v>42.012</v>
      </c>
      <c r="H1438" s="75" t="s">
        <v>1966</v>
      </c>
      <c r="I1438" s="76" t="s">
        <v>1963</v>
      </c>
      <c r="J1438" s="77" t="s">
        <v>1964</v>
      </c>
    </row>
    <row r="1439" spans="7:10">
      <c r="G1439" s="74">
        <v>42.012999999999998</v>
      </c>
      <c r="H1439" s="75" t="s">
        <v>1967</v>
      </c>
      <c r="I1439" s="76" t="s">
        <v>1963</v>
      </c>
      <c r="J1439" s="77" t="s">
        <v>1964</v>
      </c>
    </row>
    <row r="1440" spans="7:10">
      <c r="G1440" s="74">
        <v>42.014000000000003</v>
      </c>
      <c r="H1440" s="75" t="s">
        <v>1968</v>
      </c>
      <c r="I1440" s="76" t="s">
        <v>1963</v>
      </c>
      <c r="J1440" s="77" t="s">
        <v>1964</v>
      </c>
    </row>
    <row r="1441" spans="7:10">
      <c r="G1441" s="74">
        <v>42.015000000000001</v>
      </c>
      <c r="H1441" s="75" t="s">
        <v>1969</v>
      </c>
      <c r="I1441" s="76" t="s">
        <v>1963</v>
      </c>
      <c r="J1441" s="77" t="s">
        <v>1964</v>
      </c>
    </row>
    <row r="1442" spans="7:10">
      <c r="G1442" s="74">
        <v>43.000999999999998</v>
      </c>
      <c r="H1442" s="75" t="s">
        <v>1970</v>
      </c>
      <c r="I1442" s="76" t="s">
        <v>1971</v>
      </c>
      <c r="J1442" s="77" t="s">
        <v>1972</v>
      </c>
    </row>
    <row r="1443" spans="7:10">
      <c r="G1443" s="74">
        <v>43.002000000000002</v>
      </c>
      <c r="H1443" s="75" t="s">
        <v>1973</v>
      </c>
      <c r="I1443" s="76" t="s">
        <v>1971</v>
      </c>
      <c r="J1443" s="77" t="s">
        <v>1972</v>
      </c>
    </row>
    <row r="1444" spans="7:10">
      <c r="G1444" s="74">
        <v>43.003</v>
      </c>
      <c r="H1444" s="75" t="s">
        <v>1974</v>
      </c>
      <c r="I1444" s="76" t="s">
        <v>1971</v>
      </c>
      <c r="J1444" s="77" t="s">
        <v>1972</v>
      </c>
    </row>
    <row r="1445" spans="7:10">
      <c r="G1445" s="74">
        <v>43.006999999999998</v>
      </c>
      <c r="H1445" s="75" t="s">
        <v>1975</v>
      </c>
      <c r="I1445" s="76" t="s">
        <v>1971</v>
      </c>
      <c r="J1445" s="77" t="s">
        <v>1972</v>
      </c>
    </row>
    <row r="1446" spans="7:10">
      <c r="G1446" s="74">
        <v>43.008000000000003</v>
      </c>
      <c r="H1446" s="75" t="s">
        <v>1976</v>
      </c>
      <c r="I1446" s="76" t="s">
        <v>1971</v>
      </c>
      <c r="J1446" s="77" t="s">
        <v>1972</v>
      </c>
    </row>
    <row r="1447" spans="7:10">
      <c r="G1447" s="74">
        <v>43.009</v>
      </c>
      <c r="H1447" s="75" t="s">
        <v>1977</v>
      </c>
      <c r="I1447" s="76" t="s">
        <v>1971</v>
      </c>
      <c r="J1447" s="77" t="s">
        <v>1972</v>
      </c>
    </row>
    <row r="1448" spans="7:10">
      <c r="G1448" s="74">
        <v>43.012</v>
      </c>
      <c r="H1448" s="75" t="s">
        <v>1978</v>
      </c>
      <c r="I1448" s="76" t="s">
        <v>1971</v>
      </c>
      <c r="J1448" s="77" t="s">
        <v>1972</v>
      </c>
    </row>
    <row r="1449" spans="7:10">
      <c r="G1449" s="74">
        <v>44.002000000000002</v>
      </c>
      <c r="H1449" s="75" t="s">
        <v>1979</v>
      </c>
      <c r="I1449" s="76" t="s">
        <v>1980</v>
      </c>
      <c r="J1449" s="77" t="s">
        <v>1981</v>
      </c>
    </row>
    <row r="1450" spans="7:10">
      <c r="G1450" s="74">
        <v>45.024000000000001</v>
      </c>
      <c r="H1450" s="75" t="s">
        <v>1982</v>
      </c>
      <c r="I1450" s="76" t="s">
        <v>1983</v>
      </c>
      <c r="J1450" s="77" t="s">
        <v>1984</v>
      </c>
    </row>
    <row r="1451" spans="7:10">
      <c r="G1451" s="74">
        <v>45.024999999999999</v>
      </c>
      <c r="H1451" s="75" t="s">
        <v>1985</v>
      </c>
      <c r="I1451" s="76" t="s">
        <v>1983</v>
      </c>
      <c r="J1451" s="77" t="s">
        <v>1984</v>
      </c>
    </row>
    <row r="1452" spans="7:10">
      <c r="G1452" s="74">
        <v>45.030999999999999</v>
      </c>
      <c r="H1452" s="75" t="s">
        <v>1986</v>
      </c>
      <c r="I1452" s="76" t="s">
        <v>1987</v>
      </c>
      <c r="J1452" s="77" t="s">
        <v>1988</v>
      </c>
    </row>
    <row r="1453" spans="7:10">
      <c r="G1453" s="74">
        <v>45.128999999999998</v>
      </c>
      <c r="H1453" s="75" t="s">
        <v>1989</v>
      </c>
      <c r="I1453" s="76" t="s">
        <v>1990</v>
      </c>
      <c r="J1453" s="77" t="s">
        <v>1991</v>
      </c>
    </row>
    <row r="1454" spans="7:10">
      <c r="G1454" s="74">
        <v>45.13</v>
      </c>
      <c r="H1454" s="75" t="s">
        <v>1992</v>
      </c>
      <c r="I1454" s="76" t="s">
        <v>1990</v>
      </c>
      <c r="J1454" s="77" t="s">
        <v>1991</v>
      </c>
    </row>
    <row r="1455" spans="7:10">
      <c r="G1455" s="74">
        <v>45.149000000000001</v>
      </c>
      <c r="H1455" s="75" t="s">
        <v>1993</v>
      </c>
      <c r="I1455" s="76" t="s">
        <v>1990</v>
      </c>
      <c r="J1455" s="77" t="s">
        <v>1991</v>
      </c>
    </row>
    <row r="1456" spans="7:10">
      <c r="G1456" s="74">
        <v>45.16</v>
      </c>
      <c r="H1456" s="75" t="s">
        <v>1994</v>
      </c>
      <c r="I1456" s="76" t="s">
        <v>1990</v>
      </c>
      <c r="J1456" s="77" t="s">
        <v>1991</v>
      </c>
    </row>
    <row r="1457" spans="7:10">
      <c r="G1457" s="74">
        <v>45.161000000000001</v>
      </c>
      <c r="H1457" s="75" t="s">
        <v>1995</v>
      </c>
      <c r="I1457" s="76" t="s">
        <v>1990</v>
      </c>
      <c r="J1457" s="77" t="s">
        <v>1991</v>
      </c>
    </row>
    <row r="1458" spans="7:10">
      <c r="G1458" s="74">
        <v>45.161999999999999</v>
      </c>
      <c r="H1458" s="75" t="s">
        <v>1996</v>
      </c>
      <c r="I1458" s="76" t="s">
        <v>1990</v>
      </c>
      <c r="J1458" s="77" t="s">
        <v>1991</v>
      </c>
    </row>
    <row r="1459" spans="7:10">
      <c r="G1459" s="74">
        <v>45.162999999999997</v>
      </c>
      <c r="H1459" s="75" t="s">
        <v>1997</v>
      </c>
      <c r="I1459" s="76" t="s">
        <v>1990</v>
      </c>
      <c r="J1459" s="77" t="s">
        <v>1991</v>
      </c>
    </row>
    <row r="1460" spans="7:10">
      <c r="G1460" s="74">
        <v>45.164000000000001</v>
      </c>
      <c r="H1460" s="75" t="s">
        <v>1998</v>
      </c>
      <c r="I1460" s="76" t="s">
        <v>1990</v>
      </c>
      <c r="J1460" s="77" t="s">
        <v>1991</v>
      </c>
    </row>
    <row r="1461" spans="7:10">
      <c r="G1461" s="74">
        <v>45.168999999999997</v>
      </c>
      <c r="H1461" s="75" t="s">
        <v>1999</v>
      </c>
      <c r="I1461" s="76" t="s">
        <v>1990</v>
      </c>
      <c r="J1461" s="77" t="s">
        <v>1991</v>
      </c>
    </row>
    <row r="1462" spans="7:10">
      <c r="G1462" s="74">
        <v>45.201000000000001</v>
      </c>
      <c r="H1462" s="75" t="s">
        <v>2000</v>
      </c>
      <c r="I1462" s="76" t="s">
        <v>1983</v>
      </c>
      <c r="J1462" s="77" t="s">
        <v>1984</v>
      </c>
    </row>
    <row r="1463" spans="7:10">
      <c r="G1463" s="74">
        <v>45.301000000000002</v>
      </c>
      <c r="H1463" s="75" t="s">
        <v>2001</v>
      </c>
      <c r="I1463" s="76" t="s">
        <v>1987</v>
      </c>
      <c r="J1463" s="77" t="s">
        <v>1988</v>
      </c>
    </row>
    <row r="1464" spans="7:10">
      <c r="G1464" s="74">
        <v>45.308</v>
      </c>
      <c r="H1464" s="75" t="s">
        <v>2002</v>
      </c>
      <c r="I1464" s="76" t="s">
        <v>1987</v>
      </c>
      <c r="J1464" s="77" t="s">
        <v>1988</v>
      </c>
    </row>
    <row r="1465" spans="7:10">
      <c r="G1465" s="74">
        <v>45.308999999999997</v>
      </c>
      <c r="H1465" s="75" t="s">
        <v>2003</v>
      </c>
      <c r="I1465" s="76" t="s">
        <v>1987</v>
      </c>
      <c r="J1465" s="77" t="s">
        <v>1988</v>
      </c>
    </row>
    <row r="1466" spans="7:10">
      <c r="G1466" s="74">
        <v>45.31</v>
      </c>
      <c r="H1466" s="75" t="s">
        <v>2004</v>
      </c>
      <c r="I1466" s="76" t="s">
        <v>1987</v>
      </c>
      <c r="J1466" s="77" t="s">
        <v>1988</v>
      </c>
    </row>
    <row r="1467" spans="7:10">
      <c r="G1467" s="74">
        <v>45.311</v>
      </c>
      <c r="H1467" s="75" t="s">
        <v>2005</v>
      </c>
      <c r="I1467" s="76" t="s">
        <v>1987</v>
      </c>
      <c r="J1467" s="77" t="s">
        <v>1988</v>
      </c>
    </row>
    <row r="1468" spans="7:10">
      <c r="G1468" s="74">
        <v>45.311999999999998</v>
      </c>
      <c r="H1468" s="75" t="s">
        <v>2006</v>
      </c>
      <c r="I1468" s="76" t="s">
        <v>1987</v>
      </c>
      <c r="J1468" s="77" t="s">
        <v>1988</v>
      </c>
    </row>
    <row r="1469" spans="7:10">
      <c r="G1469" s="74">
        <v>45.313000000000002</v>
      </c>
      <c r="H1469" s="75" t="s">
        <v>2007</v>
      </c>
      <c r="I1469" s="76" t="s">
        <v>1987</v>
      </c>
      <c r="J1469" s="77" t="s">
        <v>1988</v>
      </c>
    </row>
    <row r="1470" spans="7:10">
      <c r="G1470" s="74">
        <v>45.4</v>
      </c>
      <c r="H1470" s="75" t="s">
        <v>2008</v>
      </c>
      <c r="I1470" s="76" t="s">
        <v>2009</v>
      </c>
      <c r="J1470" s="77" t="s">
        <v>2010</v>
      </c>
    </row>
    <row r="1471" spans="7:10">
      <c r="G1471" s="74">
        <v>47.040999999999997</v>
      </c>
      <c r="H1471" s="75" t="s">
        <v>2011</v>
      </c>
      <c r="I1471" s="76" t="s">
        <v>2012</v>
      </c>
      <c r="J1471" s="77" t="s">
        <v>2013</v>
      </c>
    </row>
    <row r="1472" spans="7:10">
      <c r="G1472" s="74">
        <v>47.048999999999999</v>
      </c>
      <c r="H1472" s="75" t="s">
        <v>2014</v>
      </c>
      <c r="I1472" s="76" t="s">
        <v>2012</v>
      </c>
      <c r="J1472" s="77" t="s">
        <v>2013</v>
      </c>
    </row>
    <row r="1473" spans="7:10">
      <c r="G1473" s="74">
        <v>47.05</v>
      </c>
      <c r="H1473" s="75" t="s">
        <v>2015</v>
      </c>
      <c r="I1473" s="76" t="s">
        <v>2012</v>
      </c>
      <c r="J1473" s="77" t="s">
        <v>2013</v>
      </c>
    </row>
    <row r="1474" spans="7:10">
      <c r="G1474" s="74">
        <v>47.07</v>
      </c>
      <c r="H1474" s="75" t="s">
        <v>2016</v>
      </c>
      <c r="I1474" s="76" t="s">
        <v>2012</v>
      </c>
      <c r="J1474" s="77" t="s">
        <v>2013</v>
      </c>
    </row>
    <row r="1475" spans="7:10">
      <c r="G1475" s="74">
        <v>47.073999999999998</v>
      </c>
      <c r="H1475" s="75" t="s">
        <v>2017</v>
      </c>
      <c r="I1475" s="76" t="s">
        <v>2012</v>
      </c>
      <c r="J1475" s="77" t="s">
        <v>2013</v>
      </c>
    </row>
    <row r="1476" spans="7:10">
      <c r="G1476" s="74">
        <v>47.075000000000003</v>
      </c>
      <c r="H1476" s="75" t="s">
        <v>2018</v>
      </c>
      <c r="I1476" s="76" t="s">
        <v>2012</v>
      </c>
      <c r="J1476" s="77" t="s">
        <v>2013</v>
      </c>
    </row>
    <row r="1477" spans="7:10">
      <c r="G1477" s="74">
        <v>47.076000000000001</v>
      </c>
      <c r="H1477" s="75" t="s">
        <v>2019</v>
      </c>
      <c r="I1477" s="76" t="s">
        <v>2012</v>
      </c>
      <c r="J1477" s="77" t="s">
        <v>2013</v>
      </c>
    </row>
    <row r="1478" spans="7:10">
      <c r="G1478" s="74">
        <v>47.078000000000003</v>
      </c>
      <c r="H1478" s="75" t="s">
        <v>2020</v>
      </c>
      <c r="I1478" s="76" t="s">
        <v>2012</v>
      </c>
      <c r="J1478" s="77" t="s">
        <v>2013</v>
      </c>
    </row>
    <row r="1479" spans="7:10">
      <c r="G1479" s="74">
        <v>47.079000000000001</v>
      </c>
      <c r="H1479" s="75" t="s">
        <v>2021</v>
      </c>
      <c r="I1479" s="76" t="s">
        <v>2012</v>
      </c>
      <c r="J1479" s="77" t="s">
        <v>2013</v>
      </c>
    </row>
    <row r="1480" spans="7:10">
      <c r="G1480" s="74">
        <v>47.082999999999998</v>
      </c>
      <c r="H1480" s="75" t="s">
        <v>2022</v>
      </c>
      <c r="I1480" s="76" t="s">
        <v>2012</v>
      </c>
      <c r="J1480" s="77" t="s">
        <v>2013</v>
      </c>
    </row>
    <row r="1481" spans="7:10">
      <c r="G1481" s="74">
        <v>47.084000000000003</v>
      </c>
      <c r="H1481" s="75" t="s">
        <v>2023</v>
      </c>
      <c r="I1481" s="76" t="s">
        <v>2012</v>
      </c>
      <c r="J1481" s="77" t="s">
        <v>2013</v>
      </c>
    </row>
    <row r="1482" spans="7:10">
      <c r="G1482" s="74">
        <v>54.000999999999998</v>
      </c>
      <c r="H1482" s="75" t="s">
        <v>2024</v>
      </c>
      <c r="I1482" s="76" t="s">
        <v>2025</v>
      </c>
      <c r="J1482" s="77" t="s">
        <v>2026</v>
      </c>
    </row>
    <row r="1483" spans="7:10">
      <c r="G1483" s="74">
        <v>57.000999999999998</v>
      </c>
      <c r="H1483" s="75" t="s">
        <v>2027</v>
      </c>
      <c r="I1483" s="76" t="s">
        <v>2028</v>
      </c>
      <c r="J1483" s="77" t="s">
        <v>2029</v>
      </c>
    </row>
    <row r="1484" spans="7:10">
      <c r="G1484" s="74">
        <v>59.006</v>
      </c>
      <c r="H1484" s="75" t="s">
        <v>2030</v>
      </c>
      <c r="I1484" s="76" t="s">
        <v>2031</v>
      </c>
      <c r="J1484" s="77" t="s">
        <v>2032</v>
      </c>
    </row>
    <row r="1485" spans="7:10">
      <c r="G1485" s="74">
        <v>59.006999999999998</v>
      </c>
      <c r="H1485" s="75" t="s">
        <v>2033</v>
      </c>
      <c r="I1485" s="76" t="s">
        <v>2031</v>
      </c>
      <c r="J1485" s="77" t="s">
        <v>2032</v>
      </c>
    </row>
    <row r="1486" spans="7:10">
      <c r="G1486" s="74">
        <v>59.008000000000003</v>
      </c>
      <c r="H1486" s="75" t="s">
        <v>2034</v>
      </c>
      <c r="I1486" s="76" t="s">
        <v>2031</v>
      </c>
      <c r="J1486" s="77" t="s">
        <v>2032</v>
      </c>
    </row>
    <row r="1487" spans="7:10">
      <c r="G1487" s="74">
        <v>59.011000000000003</v>
      </c>
      <c r="H1487" s="75" t="s">
        <v>2035</v>
      </c>
      <c r="I1487" s="76" t="s">
        <v>2031</v>
      </c>
      <c r="J1487" s="77" t="s">
        <v>2032</v>
      </c>
    </row>
    <row r="1488" spans="7:10">
      <c r="G1488" s="74">
        <v>59.012</v>
      </c>
      <c r="H1488" s="75" t="s">
        <v>2036</v>
      </c>
      <c r="I1488" s="76" t="s">
        <v>2031</v>
      </c>
      <c r="J1488" s="77" t="s">
        <v>2032</v>
      </c>
    </row>
    <row r="1489" spans="7:10">
      <c r="G1489" s="74">
        <v>59.015999999999998</v>
      </c>
      <c r="H1489" s="75" t="s">
        <v>2037</v>
      </c>
      <c r="I1489" s="76" t="s">
        <v>2031</v>
      </c>
      <c r="J1489" s="77" t="s">
        <v>2032</v>
      </c>
    </row>
    <row r="1490" spans="7:10">
      <c r="G1490" s="74">
        <v>59.026000000000003</v>
      </c>
      <c r="H1490" s="75" t="s">
        <v>2038</v>
      </c>
      <c r="I1490" s="76" t="s">
        <v>2031</v>
      </c>
      <c r="J1490" s="77" t="s">
        <v>2032</v>
      </c>
    </row>
    <row r="1491" spans="7:10">
      <c r="G1491" s="74">
        <v>59.036999999999999</v>
      </c>
      <c r="H1491" s="75" t="s">
        <v>2039</v>
      </c>
      <c r="I1491" s="76" t="s">
        <v>2031</v>
      </c>
      <c r="J1491" s="77" t="s">
        <v>2032</v>
      </c>
    </row>
    <row r="1492" spans="7:10">
      <c r="G1492" s="74">
        <v>59.040999999999997</v>
      </c>
      <c r="H1492" s="75" t="s">
        <v>2040</v>
      </c>
      <c r="I1492" s="76" t="s">
        <v>2031</v>
      </c>
      <c r="J1492" s="77" t="s">
        <v>2032</v>
      </c>
    </row>
    <row r="1493" spans="7:10">
      <c r="G1493" s="74">
        <v>59.042999999999999</v>
      </c>
      <c r="H1493" s="75" t="s">
        <v>2041</v>
      </c>
      <c r="I1493" s="76" t="s">
        <v>2031</v>
      </c>
      <c r="J1493" s="77" t="s">
        <v>2032</v>
      </c>
    </row>
    <row r="1494" spans="7:10">
      <c r="G1494" s="74">
        <v>59.043999999999997</v>
      </c>
      <c r="H1494" s="75" t="s">
        <v>2042</v>
      </c>
      <c r="I1494" s="76" t="s">
        <v>2031</v>
      </c>
      <c r="J1494" s="77" t="s">
        <v>2032</v>
      </c>
    </row>
    <row r="1495" spans="7:10">
      <c r="G1495" s="74">
        <v>59.045999999999999</v>
      </c>
      <c r="H1495" s="75" t="s">
        <v>2043</v>
      </c>
      <c r="I1495" s="76" t="s">
        <v>2031</v>
      </c>
      <c r="J1495" s="77" t="s">
        <v>2032</v>
      </c>
    </row>
    <row r="1496" spans="7:10">
      <c r="G1496" s="74">
        <v>59.05</v>
      </c>
      <c r="H1496" s="75" t="s">
        <v>2044</v>
      </c>
      <c r="I1496" s="76" t="s">
        <v>2031</v>
      </c>
      <c r="J1496" s="77" t="s">
        <v>2032</v>
      </c>
    </row>
    <row r="1497" spans="7:10">
      <c r="G1497" s="74">
        <v>59.052999999999997</v>
      </c>
      <c r="H1497" s="75" t="s">
        <v>2045</v>
      </c>
      <c r="I1497" s="76" t="s">
        <v>2031</v>
      </c>
      <c r="J1497" s="77" t="s">
        <v>2032</v>
      </c>
    </row>
    <row r="1498" spans="7:10">
      <c r="G1498" s="74">
        <v>59.054000000000002</v>
      </c>
      <c r="H1498" s="75" t="s">
        <v>2046</v>
      </c>
      <c r="I1498" s="76" t="s">
        <v>2031</v>
      </c>
      <c r="J1498" s="77" t="s">
        <v>2032</v>
      </c>
    </row>
    <row r="1499" spans="7:10">
      <c r="G1499" s="74">
        <v>59.058</v>
      </c>
      <c r="H1499" s="75" t="s">
        <v>2047</v>
      </c>
      <c r="I1499" s="76" t="s">
        <v>2031</v>
      </c>
      <c r="J1499" s="77" t="s">
        <v>2032</v>
      </c>
    </row>
    <row r="1500" spans="7:10">
      <c r="G1500" s="74">
        <v>59.058999999999997</v>
      </c>
      <c r="H1500" s="75" t="s">
        <v>2048</v>
      </c>
      <c r="I1500" s="76" t="s">
        <v>2031</v>
      </c>
      <c r="J1500" s="77" t="s">
        <v>2032</v>
      </c>
    </row>
    <row r="1501" spans="7:10">
      <c r="G1501" s="74">
        <v>59.061</v>
      </c>
      <c r="H1501" s="75" t="s">
        <v>2049</v>
      </c>
      <c r="I1501" s="76" t="s">
        <v>2031</v>
      </c>
      <c r="J1501" s="77" t="s">
        <v>2032</v>
      </c>
    </row>
    <row r="1502" spans="7:10">
      <c r="G1502" s="74">
        <v>59.061999999999998</v>
      </c>
      <c r="H1502" s="75" t="s">
        <v>2050</v>
      </c>
      <c r="I1502" s="76" t="s">
        <v>2031</v>
      </c>
      <c r="J1502" s="77" t="s">
        <v>2032</v>
      </c>
    </row>
    <row r="1503" spans="7:10">
      <c r="G1503" s="74">
        <v>59.064999999999998</v>
      </c>
      <c r="H1503" s="75" t="s">
        <v>2051</v>
      </c>
      <c r="I1503" s="76" t="s">
        <v>2031</v>
      </c>
      <c r="J1503" s="77" t="s">
        <v>2032</v>
      </c>
    </row>
    <row r="1504" spans="7:10">
      <c r="G1504" s="74">
        <v>59.066000000000003</v>
      </c>
      <c r="H1504" s="75" t="s">
        <v>2052</v>
      </c>
      <c r="I1504" s="76" t="s">
        <v>2031</v>
      </c>
      <c r="J1504" s="77" t="s">
        <v>2032</v>
      </c>
    </row>
    <row r="1505" spans="7:10">
      <c r="G1505" s="74">
        <v>59.072000000000003</v>
      </c>
      <c r="H1505" s="75" t="s">
        <v>2053</v>
      </c>
      <c r="I1505" s="76" t="s">
        <v>2031</v>
      </c>
      <c r="J1505" s="77" t="s">
        <v>2032</v>
      </c>
    </row>
    <row r="1506" spans="7:10">
      <c r="G1506" s="74">
        <v>59.073</v>
      </c>
      <c r="H1506" s="75" t="s">
        <v>2054</v>
      </c>
      <c r="I1506" s="76" t="s">
        <v>2031</v>
      </c>
      <c r="J1506" s="77" t="s">
        <v>2032</v>
      </c>
    </row>
    <row r="1507" spans="7:10">
      <c r="G1507" s="74">
        <v>59.075000000000003</v>
      </c>
      <c r="H1507" s="75" t="s">
        <v>2055</v>
      </c>
      <c r="I1507" s="76" t="s">
        <v>2031</v>
      </c>
      <c r="J1507" s="77" t="s">
        <v>2032</v>
      </c>
    </row>
    <row r="1508" spans="7:10">
      <c r="G1508" s="74">
        <v>59.076000000000001</v>
      </c>
      <c r="H1508" s="75" t="s">
        <v>2056</v>
      </c>
      <c r="I1508" s="76" t="s">
        <v>2031</v>
      </c>
      <c r="J1508" s="77" t="s">
        <v>2032</v>
      </c>
    </row>
    <row r="1509" spans="7:10">
      <c r="G1509" s="74">
        <v>59.076999999999998</v>
      </c>
      <c r="H1509" s="75" t="s">
        <v>2057</v>
      </c>
      <c r="I1509" s="76" t="s">
        <v>2031</v>
      </c>
      <c r="J1509" s="77" t="s">
        <v>2032</v>
      </c>
    </row>
    <row r="1510" spans="7:10">
      <c r="G1510" s="74">
        <v>59.078000000000003</v>
      </c>
      <c r="H1510" s="75" t="s">
        <v>2058</v>
      </c>
      <c r="I1510" s="76" t="s">
        <v>2031</v>
      </c>
      <c r="J1510" s="77" t="s">
        <v>2032</v>
      </c>
    </row>
    <row r="1511" spans="7:10">
      <c r="G1511" s="74">
        <v>59.079000000000001</v>
      </c>
      <c r="H1511" s="75" t="s">
        <v>2059</v>
      </c>
      <c r="I1511" s="76" t="s">
        <v>2031</v>
      </c>
      <c r="J1511" s="77" t="s">
        <v>2032</v>
      </c>
    </row>
    <row r="1512" spans="7:10">
      <c r="G1512" s="74">
        <v>64.004999999999995</v>
      </c>
      <c r="H1512" s="75" t="s">
        <v>2060</v>
      </c>
      <c r="I1512" s="76" t="s">
        <v>2061</v>
      </c>
      <c r="J1512" s="77" t="s">
        <v>2062</v>
      </c>
    </row>
    <row r="1513" spans="7:10">
      <c r="G1513" s="74">
        <v>64.013999999999996</v>
      </c>
      <c r="H1513" s="75" t="s">
        <v>2063</v>
      </c>
      <c r="I1513" s="76" t="s">
        <v>2061</v>
      </c>
      <c r="J1513" s="77" t="s">
        <v>2062</v>
      </c>
    </row>
    <row r="1514" spans="7:10">
      <c r="G1514" s="74">
        <v>64.015000000000001</v>
      </c>
      <c r="H1514" s="75" t="s">
        <v>2064</v>
      </c>
      <c r="I1514" s="76" t="s">
        <v>2061</v>
      </c>
      <c r="J1514" s="77" t="s">
        <v>2062</v>
      </c>
    </row>
    <row r="1515" spans="7:10">
      <c r="G1515" s="74">
        <v>64.024000000000001</v>
      </c>
      <c r="H1515" s="75" t="s">
        <v>2065</v>
      </c>
      <c r="I1515" s="76" t="s">
        <v>2061</v>
      </c>
      <c r="J1515" s="77" t="s">
        <v>2062</v>
      </c>
    </row>
    <row r="1516" spans="7:10">
      <c r="G1516" s="74">
        <v>64.025999999999996</v>
      </c>
      <c r="H1516" s="75" t="s">
        <v>2066</v>
      </c>
      <c r="I1516" s="76" t="s">
        <v>2061</v>
      </c>
      <c r="J1516" s="77" t="s">
        <v>2062</v>
      </c>
    </row>
    <row r="1517" spans="7:10">
      <c r="G1517" s="74">
        <v>64.027000000000001</v>
      </c>
      <c r="H1517" s="75" t="s">
        <v>2067</v>
      </c>
      <c r="I1517" s="76" t="s">
        <v>2061</v>
      </c>
      <c r="J1517" s="77" t="s">
        <v>2068</v>
      </c>
    </row>
    <row r="1518" spans="7:10">
      <c r="G1518" s="74">
        <v>64.031000000000006</v>
      </c>
      <c r="H1518" s="75" t="s">
        <v>2069</v>
      </c>
      <c r="I1518" s="76" t="s">
        <v>2061</v>
      </c>
      <c r="J1518" s="77" t="s">
        <v>2068</v>
      </c>
    </row>
    <row r="1519" spans="7:10">
      <c r="G1519" s="74">
        <v>64.031999999999996</v>
      </c>
      <c r="H1519" s="75" t="s">
        <v>2070</v>
      </c>
      <c r="I1519" s="76" t="s">
        <v>2061</v>
      </c>
      <c r="J1519" s="77" t="s">
        <v>2068</v>
      </c>
    </row>
    <row r="1520" spans="7:10">
      <c r="G1520" s="74">
        <v>64.033000000000001</v>
      </c>
      <c r="H1520" s="75" t="s">
        <v>2071</v>
      </c>
      <c r="I1520" s="76" t="s">
        <v>2061</v>
      </c>
      <c r="J1520" s="77" t="s">
        <v>2062</v>
      </c>
    </row>
    <row r="1521" spans="7:10">
      <c r="G1521" s="74">
        <v>64.034000000000006</v>
      </c>
      <c r="H1521" s="75" t="s">
        <v>2072</v>
      </c>
      <c r="I1521" s="76" t="s">
        <v>2073</v>
      </c>
      <c r="J1521" s="77" t="s">
        <v>2074</v>
      </c>
    </row>
    <row r="1522" spans="7:10">
      <c r="G1522" s="74">
        <v>64.034999999999997</v>
      </c>
      <c r="H1522" s="75" t="s">
        <v>2075</v>
      </c>
      <c r="I1522" s="76" t="s">
        <v>2061</v>
      </c>
      <c r="J1522" s="77" t="s">
        <v>2062</v>
      </c>
    </row>
    <row r="1523" spans="7:10">
      <c r="G1523" s="74">
        <v>64.037000000000006</v>
      </c>
      <c r="H1523" s="75" t="s">
        <v>2076</v>
      </c>
      <c r="I1523" s="76" t="s">
        <v>2073</v>
      </c>
      <c r="J1523" s="77" t="s">
        <v>2074</v>
      </c>
    </row>
    <row r="1524" spans="7:10">
      <c r="G1524" s="74">
        <v>64.039000000000001</v>
      </c>
      <c r="H1524" s="75" t="s">
        <v>2077</v>
      </c>
      <c r="I1524" s="76" t="s">
        <v>2073</v>
      </c>
      <c r="J1524" s="77" t="s">
        <v>2074</v>
      </c>
    </row>
    <row r="1525" spans="7:10">
      <c r="G1525" s="74">
        <v>64.051000000000002</v>
      </c>
      <c r="H1525" s="75" t="s">
        <v>2078</v>
      </c>
      <c r="I1525" s="76" t="s">
        <v>2061</v>
      </c>
      <c r="J1525" s="77" t="s">
        <v>2068</v>
      </c>
    </row>
    <row r="1526" spans="7:10">
      <c r="G1526" s="74">
        <v>64.052999999999997</v>
      </c>
      <c r="H1526" s="75" t="s">
        <v>2079</v>
      </c>
      <c r="I1526" s="76" t="s">
        <v>2061</v>
      </c>
      <c r="J1526" s="77" t="s">
        <v>2062</v>
      </c>
    </row>
    <row r="1527" spans="7:10">
      <c r="G1527" s="74">
        <v>64.054000000000002</v>
      </c>
      <c r="H1527" s="75" t="s">
        <v>2080</v>
      </c>
      <c r="I1527" s="76" t="s">
        <v>2061</v>
      </c>
      <c r="J1527" s="77" t="s">
        <v>2062</v>
      </c>
    </row>
    <row r="1528" spans="7:10">
      <c r="G1528" s="74">
        <v>64.055000000000007</v>
      </c>
      <c r="H1528" s="75" t="s">
        <v>2081</v>
      </c>
      <c r="I1528" s="76" t="s">
        <v>2073</v>
      </c>
      <c r="J1528" s="77" t="s">
        <v>2074</v>
      </c>
    </row>
    <row r="1529" spans="7:10">
      <c r="G1529" s="74">
        <v>64.055999999999997</v>
      </c>
      <c r="H1529" s="75" t="s">
        <v>2082</v>
      </c>
      <c r="I1529" s="76" t="s">
        <v>2073</v>
      </c>
      <c r="J1529" s="77" t="s">
        <v>2074</v>
      </c>
    </row>
    <row r="1530" spans="7:10">
      <c r="G1530" s="74">
        <v>64.058000000000007</v>
      </c>
      <c r="H1530" s="75" t="s">
        <v>2083</v>
      </c>
      <c r="I1530" s="76" t="s">
        <v>2061</v>
      </c>
      <c r="J1530" s="77" t="s">
        <v>2084</v>
      </c>
    </row>
    <row r="1531" spans="7:10">
      <c r="G1531" s="74">
        <v>64.099999999999994</v>
      </c>
      <c r="H1531" s="75" t="s">
        <v>2085</v>
      </c>
      <c r="I1531" s="76" t="s">
        <v>2061</v>
      </c>
      <c r="J1531" s="77" t="s">
        <v>2068</v>
      </c>
    </row>
    <row r="1532" spans="7:10">
      <c r="G1532" s="74">
        <v>64.100999999999999</v>
      </c>
      <c r="H1532" s="75" t="s">
        <v>2086</v>
      </c>
      <c r="I1532" s="76" t="s">
        <v>2061</v>
      </c>
      <c r="J1532" s="77" t="s">
        <v>2068</v>
      </c>
    </row>
    <row r="1533" spans="7:10">
      <c r="G1533" s="74">
        <v>64.103999999999999</v>
      </c>
      <c r="H1533" s="75" t="s">
        <v>2087</v>
      </c>
      <c r="I1533" s="76" t="s">
        <v>2061</v>
      </c>
      <c r="J1533" s="77" t="s">
        <v>2068</v>
      </c>
    </row>
    <row r="1534" spans="7:10">
      <c r="G1534" s="74">
        <v>64.105000000000004</v>
      </c>
      <c r="H1534" s="75" t="s">
        <v>2088</v>
      </c>
      <c r="I1534" s="76" t="s">
        <v>2061</v>
      </c>
      <c r="J1534" s="77" t="s">
        <v>2068</v>
      </c>
    </row>
    <row r="1535" spans="7:10">
      <c r="G1535" s="74">
        <v>64.105999999999995</v>
      </c>
      <c r="H1535" s="75" t="s">
        <v>2089</v>
      </c>
      <c r="I1535" s="76" t="s">
        <v>2061</v>
      </c>
      <c r="J1535" s="77" t="s">
        <v>2068</v>
      </c>
    </row>
    <row r="1536" spans="7:10">
      <c r="G1536" s="74">
        <v>64.108999999999995</v>
      </c>
      <c r="H1536" s="75" t="s">
        <v>2090</v>
      </c>
      <c r="I1536" s="76" t="s">
        <v>2061</v>
      </c>
      <c r="J1536" s="77" t="s">
        <v>2068</v>
      </c>
    </row>
    <row r="1537" spans="7:10">
      <c r="G1537" s="74">
        <v>64.11</v>
      </c>
      <c r="H1537" s="75" t="s">
        <v>2091</v>
      </c>
      <c r="I1537" s="76" t="s">
        <v>2061</v>
      </c>
      <c r="J1537" s="77" t="s">
        <v>2068</v>
      </c>
    </row>
    <row r="1538" spans="7:10">
      <c r="G1538" s="74">
        <v>64.114000000000004</v>
      </c>
      <c r="H1538" s="75" t="s">
        <v>2092</v>
      </c>
      <c r="I1538" s="76" t="s">
        <v>2061</v>
      </c>
      <c r="J1538" s="77" t="s">
        <v>2068</v>
      </c>
    </row>
    <row r="1539" spans="7:10">
      <c r="G1539" s="74">
        <v>64.116</v>
      </c>
      <c r="H1539" s="75" t="s">
        <v>2093</v>
      </c>
      <c r="I1539" s="76" t="s">
        <v>2061</v>
      </c>
      <c r="J1539" s="77" t="s">
        <v>2068</v>
      </c>
    </row>
    <row r="1540" spans="7:10">
      <c r="G1540" s="74">
        <v>64.117000000000004</v>
      </c>
      <c r="H1540" s="75" t="s">
        <v>2094</v>
      </c>
      <c r="I1540" s="76" t="s">
        <v>2061</v>
      </c>
      <c r="J1540" s="77" t="s">
        <v>2068</v>
      </c>
    </row>
    <row r="1541" spans="7:10">
      <c r="G1541" s="74">
        <v>64.117999999999995</v>
      </c>
      <c r="H1541" s="75" t="s">
        <v>2095</v>
      </c>
      <c r="I1541" s="76" t="s">
        <v>2061</v>
      </c>
      <c r="J1541" s="77" t="s">
        <v>2068</v>
      </c>
    </row>
    <row r="1542" spans="7:10">
      <c r="G1542" s="74">
        <v>64.12</v>
      </c>
      <c r="H1542" s="75" t="s">
        <v>2096</v>
      </c>
      <c r="I1542" s="76" t="s">
        <v>2061</v>
      </c>
      <c r="J1542" s="77" t="s">
        <v>2068</v>
      </c>
    </row>
    <row r="1543" spans="7:10">
      <c r="G1543" s="74">
        <v>64.123999999999995</v>
      </c>
      <c r="H1543" s="75" t="s">
        <v>2097</v>
      </c>
      <c r="I1543" s="76" t="s">
        <v>2061</v>
      </c>
      <c r="J1543" s="77" t="s">
        <v>2068</v>
      </c>
    </row>
    <row r="1544" spans="7:10">
      <c r="G1544" s="74">
        <v>64.125</v>
      </c>
      <c r="H1544" s="75" t="s">
        <v>2098</v>
      </c>
      <c r="I1544" s="76" t="s">
        <v>2061</v>
      </c>
      <c r="J1544" s="77" t="s">
        <v>2068</v>
      </c>
    </row>
    <row r="1545" spans="7:10">
      <c r="G1545" s="74">
        <v>64.126000000000005</v>
      </c>
      <c r="H1545" s="75" t="s">
        <v>2099</v>
      </c>
      <c r="I1545" s="76" t="s">
        <v>2061</v>
      </c>
      <c r="J1545" s="77" t="s">
        <v>2068</v>
      </c>
    </row>
    <row r="1546" spans="7:10">
      <c r="G1546" s="74">
        <v>64.126999999999995</v>
      </c>
      <c r="H1546" s="75" t="s">
        <v>2100</v>
      </c>
      <c r="I1546" s="76" t="s">
        <v>2061</v>
      </c>
      <c r="J1546" s="77" t="s">
        <v>2068</v>
      </c>
    </row>
    <row r="1547" spans="7:10">
      <c r="G1547" s="74">
        <v>64.128</v>
      </c>
      <c r="H1547" s="75" t="s">
        <v>2101</v>
      </c>
      <c r="I1547" s="76" t="s">
        <v>2061</v>
      </c>
      <c r="J1547" s="77" t="s">
        <v>2068</v>
      </c>
    </row>
    <row r="1548" spans="7:10">
      <c r="G1548" s="74">
        <v>64.13</v>
      </c>
      <c r="H1548" s="75" t="s">
        <v>2102</v>
      </c>
      <c r="I1548" s="76" t="s">
        <v>2073</v>
      </c>
      <c r="J1548" s="77" t="s">
        <v>2074</v>
      </c>
    </row>
    <row r="1549" spans="7:10">
      <c r="G1549" s="74">
        <v>64.200999999999993</v>
      </c>
      <c r="H1549" s="75" t="s">
        <v>2103</v>
      </c>
      <c r="I1549" s="76" t="s">
        <v>2061</v>
      </c>
      <c r="J1549" s="77" t="s">
        <v>2104</v>
      </c>
    </row>
    <row r="1550" spans="7:10">
      <c r="G1550" s="74">
        <v>64.201999999999998</v>
      </c>
      <c r="H1550" s="75" t="s">
        <v>2105</v>
      </c>
      <c r="I1550" s="76" t="s">
        <v>2061</v>
      </c>
      <c r="J1550" s="77" t="s">
        <v>2104</v>
      </c>
    </row>
    <row r="1551" spans="7:10">
      <c r="G1551" s="74">
        <v>64.203000000000003</v>
      </c>
      <c r="H1551" s="75" t="s">
        <v>2106</v>
      </c>
      <c r="I1551" s="76" t="s">
        <v>2061</v>
      </c>
      <c r="J1551" s="77" t="s">
        <v>2104</v>
      </c>
    </row>
    <row r="1552" spans="7:10">
      <c r="G1552" s="74">
        <v>64.203999999999994</v>
      </c>
      <c r="H1552" s="75" t="s">
        <v>2107</v>
      </c>
      <c r="I1552" s="76" t="s">
        <v>2061</v>
      </c>
      <c r="J1552" s="77" t="s">
        <v>2108</v>
      </c>
    </row>
    <row r="1553" spans="7:10">
      <c r="G1553" s="74">
        <v>64.204999999999998</v>
      </c>
      <c r="H1553" s="75" t="s">
        <v>2109</v>
      </c>
      <c r="I1553" s="76" t="s">
        <v>2061</v>
      </c>
      <c r="J1553" s="77" t="s">
        <v>2108</v>
      </c>
    </row>
    <row r="1554" spans="7:10">
      <c r="G1554" s="74">
        <v>64.206000000000003</v>
      </c>
      <c r="H1554" s="75" t="s">
        <v>2110</v>
      </c>
      <c r="I1554" s="76" t="s">
        <v>2061</v>
      </c>
      <c r="J1554" s="77" t="s">
        <v>2108</v>
      </c>
    </row>
    <row r="1555" spans="7:10">
      <c r="G1555" s="74">
        <v>66.001000000000005</v>
      </c>
      <c r="H1555" s="75" t="s">
        <v>2111</v>
      </c>
      <c r="I1555" s="76" t="s">
        <v>2112</v>
      </c>
      <c r="J1555" s="77" t="s">
        <v>2113</v>
      </c>
    </row>
    <row r="1556" spans="7:10">
      <c r="G1556" s="74">
        <v>66.031999999999996</v>
      </c>
      <c r="H1556" s="75" t="s">
        <v>2114</v>
      </c>
      <c r="I1556" s="76" t="s">
        <v>2112</v>
      </c>
      <c r="J1556" s="77" t="s">
        <v>2113</v>
      </c>
    </row>
    <row r="1557" spans="7:10">
      <c r="G1557" s="74">
        <v>66.033000000000001</v>
      </c>
      <c r="H1557" s="75" t="s">
        <v>2115</v>
      </c>
      <c r="I1557" s="76" t="s">
        <v>2112</v>
      </c>
      <c r="J1557" s="77" t="s">
        <v>2113</v>
      </c>
    </row>
    <row r="1558" spans="7:10">
      <c r="G1558" s="74">
        <v>66.034000000000006</v>
      </c>
      <c r="H1558" s="75" t="s">
        <v>2116</v>
      </c>
      <c r="I1558" s="76" t="s">
        <v>2112</v>
      </c>
      <c r="J1558" s="77" t="s">
        <v>2113</v>
      </c>
    </row>
    <row r="1559" spans="7:10">
      <c r="G1559" s="74">
        <v>66.037000000000006</v>
      </c>
      <c r="H1559" s="75" t="s">
        <v>2117</v>
      </c>
      <c r="I1559" s="76" t="s">
        <v>2112</v>
      </c>
      <c r="J1559" s="77" t="s">
        <v>2113</v>
      </c>
    </row>
    <row r="1560" spans="7:10">
      <c r="G1560" s="74">
        <v>66.037999999999997</v>
      </c>
      <c r="H1560" s="75" t="s">
        <v>2118</v>
      </c>
      <c r="I1560" s="76" t="s">
        <v>2112</v>
      </c>
      <c r="J1560" s="77" t="s">
        <v>2113</v>
      </c>
    </row>
    <row r="1561" spans="7:10">
      <c r="G1561" s="74">
        <v>66.039000000000001</v>
      </c>
      <c r="H1561" s="75" t="s">
        <v>2119</v>
      </c>
      <c r="I1561" s="76" t="s">
        <v>2112</v>
      </c>
      <c r="J1561" s="77" t="s">
        <v>2113</v>
      </c>
    </row>
    <row r="1562" spans="7:10">
      <c r="G1562" s="74">
        <v>66.040000000000006</v>
      </c>
      <c r="H1562" s="75" t="s">
        <v>2120</v>
      </c>
      <c r="I1562" s="76" t="s">
        <v>2112</v>
      </c>
      <c r="J1562" s="77" t="s">
        <v>2113</v>
      </c>
    </row>
    <row r="1563" spans="7:10">
      <c r="G1563" s="74">
        <v>66.042000000000002</v>
      </c>
      <c r="H1563" s="75" t="s">
        <v>2121</v>
      </c>
      <c r="I1563" s="76" t="s">
        <v>2112</v>
      </c>
      <c r="J1563" s="77" t="s">
        <v>2113</v>
      </c>
    </row>
    <row r="1564" spans="7:10">
      <c r="G1564" s="74">
        <v>66.043999999999997</v>
      </c>
      <c r="H1564" s="75" t="s">
        <v>2122</v>
      </c>
      <c r="I1564" s="76" t="s">
        <v>2112</v>
      </c>
      <c r="J1564" s="77" t="s">
        <v>2113</v>
      </c>
    </row>
    <row r="1565" spans="7:10">
      <c r="G1565" s="74">
        <v>66.045000000000002</v>
      </c>
      <c r="H1565" s="75" t="s">
        <v>2123</v>
      </c>
      <c r="I1565" s="76" t="s">
        <v>2112</v>
      </c>
      <c r="J1565" s="77" t="s">
        <v>2113</v>
      </c>
    </row>
    <row r="1566" spans="7:10">
      <c r="G1566" s="74">
        <v>66.046000000000006</v>
      </c>
      <c r="H1566" s="75" t="s">
        <v>2124</v>
      </c>
      <c r="I1566" s="76" t="s">
        <v>2112</v>
      </c>
      <c r="J1566" s="77" t="s">
        <v>2113</v>
      </c>
    </row>
    <row r="1567" spans="7:10">
      <c r="G1567" s="74">
        <v>66.11</v>
      </c>
      <c r="H1567" s="75" t="s">
        <v>2125</v>
      </c>
      <c r="I1567" s="76" t="s">
        <v>2112</v>
      </c>
      <c r="J1567" s="77" t="s">
        <v>2113</v>
      </c>
    </row>
    <row r="1568" spans="7:10">
      <c r="G1568" s="74">
        <v>66.120999999999995</v>
      </c>
      <c r="H1568" s="75" t="s">
        <v>2126</v>
      </c>
      <c r="I1568" s="76" t="s">
        <v>2112</v>
      </c>
      <c r="J1568" s="77" t="s">
        <v>2113</v>
      </c>
    </row>
    <row r="1569" spans="7:10">
      <c r="G1569" s="74">
        <v>66.123000000000005</v>
      </c>
      <c r="H1569" s="75" t="s">
        <v>2127</v>
      </c>
      <c r="I1569" s="76" t="s">
        <v>2112</v>
      </c>
      <c r="J1569" s="77" t="s">
        <v>2113</v>
      </c>
    </row>
    <row r="1570" spans="7:10">
      <c r="G1570" s="74">
        <v>66.123999999999995</v>
      </c>
      <c r="H1570" s="75" t="s">
        <v>2128</v>
      </c>
      <c r="I1570" s="76" t="s">
        <v>2112</v>
      </c>
      <c r="J1570" s="77" t="s">
        <v>2113</v>
      </c>
    </row>
    <row r="1571" spans="7:10">
      <c r="G1571" s="74">
        <v>66.125</v>
      </c>
      <c r="H1571" s="75" t="s">
        <v>2129</v>
      </c>
      <c r="I1571" s="76" t="s">
        <v>2112</v>
      </c>
      <c r="J1571" s="77" t="s">
        <v>2113</v>
      </c>
    </row>
    <row r="1572" spans="7:10">
      <c r="G1572" s="74">
        <v>66.126000000000005</v>
      </c>
      <c r="H1572" s="75" t="s">
        <v>2130</v>
      </c>
      <c r="I1572" s="76" t="s">
        <v>2112</v>
      </c>
      <c r="J1572" s="77" t="s">
        <v>2113</v>
      </c>
    </row>
    <row r="1573" spans="7:10">
      <c r="G1573" s="74">
        <v>66.129000000000005</v>
      </c>
      <c r="H1573" s="75" t="s">
        <v>2131</v>
      </c>
      <c r="I1573" s="76" t="s">
        <v>2112</v>
      </c>
      <c r="J1573" s="77" t="s">
        <v>2113</v>
      </c>
    </row>
    <row r="1574" spans="7:10">
      <c r="G1574" s="74">
        <v>66.13</v>
      </c>
      <c r="H1574" s="75" t="s">
        <v>2132</v>
      </c>
      <c r="I1574" s="76" t="s">
        <v>2112</v>
      </c>
      <c r="J1574" s="77" t="s">
        <v>2113</v>
      </c>
    </row>
    <row r="1575" spans="7:10">
      <c r="G1575" s="74">
        <v>66.201999999999998</v>
      </c>
      <c r="H1575" s="75" t="s">
        <v>2133</v>
      </c>
      <c r="I1575" s="76" t="s">
        <v>2112</v>
      </c>
      <c r="J1575" s="77" t="s">
        <v>2113</v>
      </c>
    </row>
    <row r="1576" spans="7:10">
      <c r="G1576" s="74">
        <v>66.203000000000003</v>
      </c>
      <c r="H1576" s="75" t="s">
        <v>2134</v>
      </c>
      <c r="I1576" s="76" t="s">
        <v>2112</v>
      </c>
      <c r="J1576" s="77" t="s">
        <v>2113</v>
      </c>
    </row>
    <row r="1577" spans="7:10">
      <c r="G1577" s="74">
        <v>66.203999999999994</v>
      </c>
      <c r="H1577" s="75" t="s">
        <v>2135</v>
      </c>
      <c r="I1577" s="76" t="s">
        <v>2112</v>
      </c>
      <c r="J1577" s="77" t="s">
        <v>2113</v>
      </c>
    </row>
    <row r="1578" spans="7:10">
      <c r="G1578" s="74">
        <v>66.305000000000007</v>
      </c>
      <c r="H1578" s="75" t="s">
        <v>2136</v>
      </c>
      <c r="I1578" s="76" t="s">
        <v>2112</v>
      </c>
      <c r="J1578" s="77" t="s">
        <v>2113</v>
      </c>
    </row>
    <row r="1579" spans="7:10">
      <c r="G1579" s="74">
        <v>66.305999999999997</v>
      </c>
      <c r="H1579" s="75" t="s">
        <v>2137</v>
      </c>
      <c r="I1579" s="76" t="s">
        <v>2112</v>
      </c>
      <c r="J1579" s="77" t="s">
        <v>2113</v>
      </c>
    </row>
    <row r="1580" spans="7:10">
      <c r="G1580" s="74">
        <v>66.308999999999997</v>
      </c>
      <c r="H1580" s="75" t="s">
        <v>2138</v>
      </c>
      <c r="I1580" s="76" t="s">
        <v>2112</v>
      </c>
      <c r="J1580" s="77" t="s">
        <v>2113</v>
      </c>
    </row>
    <row r="1581" spans="7:10">
      <c r="G1581" s="74">
        <v>66.311999999999998</v>
      </c>
      <c r="H1581" s="75" t="s">
        <v>2139</v>
      </c>
      <c r="I1581" s="76" t="s">
        <v>2112</v>
      </c>
      <c r="J1581" s="77" t="s">
        <v>2113</v>
      </c>
    </row>
    <row r="1582" spans="7:10">
      <c r="G1582" s="74">
        <v>66.313000000000002</v>
      </c>
      <c r="H1582" s="75" t="s">
        <v>2140</v>
      </c>
      <c r="I1582" s="76" t="s">
        <v>2112</v>
      </c>
      <c r="J1582" s="77" t="s">
        <v>2113</v>
      </c>
    </row>
    <row r="1583" spans="7:10">
      <c r="G1583" s="74">
        <v>66.418000000000006</v>
      </c>
      <c r="H1583" s="75" t="s">
        <v>2141</v>
      </c>
      <c r="I1583" s="76" t="s">
        <v>2112</v>
      </c>
      <c r="J1583" s="77" t="s">
        <v>2113</v>
      </c>
    </row>
    <row r="1584" spans="7:10">
      <c r="G1584" s="74">
        <v>66.418999999999997</v>
      </c>
      <c r="H1584" s="75" t="s">
        <v>2142</v>
      </c>
      <c r="I1584" s="76" t="s">
        <v>2112</v>
      </c>
      <c r="J1584" s="77" t="s">
        <v>2113</v>
      </c>
    </row>
    <row r="1585" spans="7:10">
      <c r="G1585" s="74">
        <v>66.424000000000007</v>
      </c>
      <c r="H1585" s="75" t="s">
        <v>2143</v>
      </c>
      <c r="I1585" s="76" t="s">
        <v>2112</v>
      </c>
      <c r="J1585" s="77" t="s">
        <v>2113</v>
      </c>
    </row>
    <row r="1586" spans="7:10">
      <c r="G1586" s="74">
        <v>66.432000000000002</v>
      </c>
      <c r="H1586" s="75" t="s">
        <v>2144</v>
      </c>
      <c r="I1586" s="76" t="s">
        <v>2112</v>
      </c>
      <c r="J1586" s="77" t="s">
        <v>2113</v>
      </c>
    </row>
    <row r="1587" spans="7:10">
      <c r="G1587" s="74">
        <v>66.433000000000007</v>
      </c>
      <c r="H1587" s="75" t="s">
        <v>2145</v>
      </c>
      <c r="I1587" s="76" t="s">
        <v>2112</v>
      </c>
      <c r="J1587" s="77" t="s">
        <v>2113</v>
      </c>
    </row>
    <row r="1588" spans="7:10">
      <c r="G1588" s="74">
        <v>66.436000000000007</v>
      </c>
      <c r="H1588" s="75" t="s">
        <v>2146</v>
      </c>
      <c r="I1588" s="76" t="s">
        <v>2112</v>
      </c>
      <c r="J1588" s="77" t="s">
        <v>2113</v>
      </c>
    </row>
    <row r="1589" spans="7:10">
      <c r="G1589" s="74">
        <v>66.436999999999998</v>
      </c>
      <c r="H1589" s="75" t="s">
        <v>2147</v>
      </c>
      <c r="I1589" s="76" t="s">
        <v>2112</v>
      </c>
      <c r="J1589" s="77" t="s">
        <v>2113</v>
      </c>
    </row>
    <row r="1590" spans="7:10">
      <c r="G1590" s="74">
        <v>66.44</v>
      </c>
      <c r="H1590" s="75" t="s">
        <v>2148</v>
      </c>
      <c r="I1590" s="76" t="s">
        <v>2112</v>
      </c>
      <c r="J1590" s="77" t="s">
        <v>2113</v>
      </c>
    </row>
    <row r="1591" spans="7:10">
      <c r="G1591" s="74">
        <v>66.441000000000003</v>
      </c>
      <c r="H1591" s="75" t="s">
        <v>2149</v>
      </c>
      <c r="I1591" s="76" t="s">
        <v>2112</v>
      </c>
      <c r="J1591" s="77" t="s">
        <v>2113</v>
      </c>
    </row>
    <row r="1592" spans="7:10">
      <c r="G1592" s="74">
        <v>66.441999999999993</v>
      </c>
      <c r="H1592" s="75" t="s">
        <v>2150</v>
      </c>
      <c r="I1592" s="76" t="s">
        <v>2112</v>
      </c>
      <c r="J1592" s="77" t="s">
        <v>2113</v>
      </c>
    </row>
    <row r="1593" spans="7:10">
      <c r="G1593" s="74">
        <v>66.442999999999998</v>
      </c>
      <c r="H1593" s="75" t="s">
        <v>2151</v>
      </c>
      <c r="I1593" s="76" t="s">
        <v>2112</v>
      </c>
      <c r="J1593" s="77" t="s">
        <v>2113</v>
      </c>
    </row>
    <row r="1594" spans="7:10">
      <c r="G1594" s="74">
        <v>66.444000000000003</v>
      </c>
      <c r="H1594" s="75" t="s">
        <v>2152</v>
      </c>
      <c r="I1594" s="76" t="s">
        <v>2112</v>
      </c>
      <c r="J1594" s="77" t="s">
        <v>2113</v>
      </c>
    </row>
    <row r="1595" spans="7:10">
      <c r="G1595" s="74">
        <v>66.444999999999993</v>
      </c>
      <c r="H1595" s="75" t="s">
        <v>2153</v>
      </c>
      <c r="I1595" s="76" t="s">
        <v>2112</v>
      </c>
      <c r="J1595" s="77" t="s">
        <v>2113</v>
      </c>
    </row>
    <row r="1596" spans="7:10">
      <c r="G1596" s="74">
        <v>66.445999999999998</v>
      </c>
      <c r="H1596" s="75" t="s">
        <v>2154</v>
      </c>
      <c r="I1596" s="76" t="s">
        <v>2112</v>
      </c>
      <c r="J1596" s="77" t="s">
        <v>2113</v>
      </c>
    </row>
    <row r="1597" spans="7:10">
      <c r="G1597" s="74">
        <v>66.447000000000003</v>
      </c>
      <c r="H1597" s="75" t="s">
        <v>2155</v>
      </c>
      <c r="I1597" s="76" t="s">
        <v>2112</v>
      </c>
      <c r="J1597" s="77" t="s">
        <v>2113</v>
      </c>
    </row>
    <row r="1598" spans="7:10">
      <c r="G1598" s="74">
        <v>66.447999999999993</v>
      </c>
      <c r="H1598" s="75" t="s">
        <v>2156</v>
      </c>
      <c r="I1598" s="76" t="s">
        <v>2112</v>
      </c>
      <c r="J1598" s="77" t="s">
        <v>2113</v>
      </c>
    </row>
    <row r="1599" spans="7:10">
      <c r="G1599" s="74">
        <v>66.453999999999994</v>
      </c>
      <c r="H1599" s="75" t="s">
        <v>2157</v>
      </c>
      <c r="I1599" s="76" t="s">
        <v>2112</v>
      </c>
      <c r="J1599" s="77" t="s">
        <v>2113</v>
      </c>
    </row>
    <row r="1600" spans="7:10">
      <c r="G1600" s="74">
        <v>66.456000000000003</v>
      </c>
      <c r="H1600" s="75" t="s">
        <v>2158</v>
      </c>
      <c r="I1600" s="76" t="s">
        <v>2112</v>
      </c>
      <c r="J1600" s="77" t="s">
        <v>2113</v>
      </c>
    </row>
    <row r="1601" spans="7:10">
      <c r="G1601" s="74">
        <v>66.457999999999998</v>
      </c>
      <c r="H1601" s="75" t="s">
        <v>2159</v>
      </c>
      <c r="I1601" s="76" t="s">
        <v>2112</v>
      </c>
      <c r="J1601" s="77" t="s">
        <v>2113</v>
      </c>
    </row>
    <row r="1602" spans="7:10">
      <c r="G1602" s="74">
        <v>66.459999999999994</v>
      </c>
      <c r="H1602" s="75" t="s">
        <v>2160</v>
      </c>
      <c r="I1602" s="76" t="s">
        <v>2112</v>
      </c>
      <c r="J1602" s="77" t="s">
        <v>2113</v>
      </c>
    </row>
    <row r="1603" spans="7:10">
      <c r="G1603" s="74">
        <v>66.460999999999999</v>
      </c>
      <c r="H1603" s="75" t="s">
        <v>2161</v>
      </c>
      <c r="I1603" s="76" t="s">
        <v>2112</v>
      </c>
      <c r="J1603" s="77" t="s">
        <v>2113</v>
      </c>
    </row>
    <row r="1604" spans="7:10">
      <c r="G1604" s="74">
        <v>66.462000000000003</v>
      </c>
      <c r="H1604" s="75" t="s">
        <v>2162</v>
      </c>
      <c r="I1604" s="76" t="s">
        <v>2112</v>
      </c>
      <c r="J1604" s="77" t="s">
        <v>2113</v>
      </c>
    </row>
    <row r="1605" spans="7:10">
      <c r="G1605" s="74">
        <v>66.465999999999994</v>
      </c>
      <c r="H1605" s="75" t="s">
        <v>2163</v>
      </c>
      <c r="I1605" s="76" t="s">
        <v>2112</v>
      </c>
      <c r="J1605" s="77" t="s">
        <v>2113</v>
      </c>
    </row>
    <row r="1606" spans="7:10">
      <c r="G1606" s="74">
        <v>66.468000000000004</v>
      </c>
      <c r="H1606" s="75" t="s">
        <v>2164</v>
      </c>
      <c r="I1606" s="76" t="s">
        <v>2112</v>
      </c>
      <c r="J1606" s="77" t="s">
        <v>2113</v>
      </c>
    </row>
    <row r="1607" spans="7:10">
      <c r="G1607" s="74">
        <v>66.468999999999994</v>
      </c>
      <c r="H1607" s="75" t="s">
        <v>2165</v>
      </c>
      <c r="I1607" s="76" t="s">
        <v>2112</v>
      </c>
      <c r="J1607" s="77" t="s">
        <v>2113</v>
      </c>
    </row>
    <row r="1608" spans="7:10">
      <c r="G1608" s="74">
        <v>66.471999999999994</v>
      </c>
      <c r="H1608" s="75" t="s">
        <v>2166</v>
      </c>
      <c r="I1608" s="76" t="s">
        <v>2112</v>
      </c>
      <c r="J1608" s="77" t="s">
        <v>2113</v>
      </c>
    </row>
    <row r="1609" spans="7:10">
      <c r="G1609" s="74">
        <v>66.472999999999999</v>
      </c>
      <c r="H1609" s="75" t="s">
        <v>2167</v>
      </c>
      <c r="I1609" s="76" t="s">
        <v>2112</v>
      </c>
      <c r="J1609" s="77" t="s">
        <v>2113</v>
      </c>
    </row>
    <row r="1610" spans="7:10">
      <c r="G1610" s="74">
        <v>66.474999999999994</v>
      </c>
      <c r="H1610" s="75" t="s">
        <v>2168</v>
      </c>
      <c r="I1610" s="76" t="s">
        <v>2112</v>
      </c>
      <c r="J1610" s="77" t="s">
        <v>2113</v>
      </c>
    </row>
    <row r="1611" spans="7:10">
      <c r="G1611" s="74">
        <v>66.480999999999995</v>
      </c>
      <c r="H1611" s="75" t="s">
        <v>2169</v>
      </c>
      <c r="I1611" s="76" t="s">
        <v>2112</v>
      </c>
      <c r="J1611" s="77" t="s">
        <v>2113</v>
      </c>
    </row>
    <row r="1612" spans="7:10">
      <c r="G1612" s="74">
        <v>66.483999999999995</v>
      </c>
      <c r="H1612" s="75" t="s">
        <v>2170</v>
      </c>
      <c r="I1612" s="76" t="s">
        <v>2112</v>
      </c>
      <c r="J1612" s="77" t="s">
        <v>2113</v>
      </c>
    </row>
    <row r="1613" spans="7:10">
      <c r="G1613" s="74">
        <v>66.484999999999999</v>
      </c>
      <c r="H1613" s="75" t="s">
        <v>2171</v>
      </c>
      <c r="I1613" s="76" t="s">
        <v>2112</v>
      </c>
      <c r="J1613" s="77" t="s">
        <v>2113</v>
      </c>
    </row>
    <row r="1614" spans="7:10">
      <c r="G1614" s="74">
        <v>66.486999999999995</v>
      </c>
      <c r="H1614" s="75" t="s">
        <v>2172</v>
      </c>
      <c r="I1614" s="76" t="s">
        <v>2112</v>
      </c>
      <c r="J1614" s="77" t="s">
        <v>2113</v>
      </c>
    </row>
    <row r="1615" spans="7:10">
      <c r="G1615" s="74">
        <v>66.489000000000004</v>
      </c>
      <c r="H1615" s="75" t="s">
        <v>2173</v>
      </c>
      <c r="I1615" s="76" t="s">
        <v>2112</v>
      </c>
      <c r="J1615" s="77" t="s">
        <v>2113</v>
      </c>
    </row>
    <row r="1616" spans="7:10">
      <c r="G1616" s="74">
        <v>66.507999999999996</v>
      </c>
      <c r="H1616" s="75" t="s">
        <v>2174</v>
      </c>
      <c r="I1616" s="76" t="s">
        <v>2112</v>
      </c>
      <c r="J1616" s="77" t="s">
        <v>2113</v>
      </c>
    </row>
    <row r="1617" spans="7:10">
      <c r="G1617" s="74">
        <v>66.509</v>
      </c>
      <c r="H1617" s="75" t="s">
        <v>2175</v>
      </c>
      <c r="I1617" s="76" t="s">
        <v>2112</v>
      </c>
      <c r="J1617" s="77" t="s">
        <v>2113</v>
      </c>
    </row>
    <row r="1618" spans="7:10">
      <c r="G1618" s="74">
        <v>66.510000000000005</v>
      </c>
      <c r="H1618" s="75" t="s">
        <v>2176</v>
      </c>
      <c r="I1618" s="76" t="s">
        <v>2112</v>
      </c>
      <c r="J1618" s="77" t="s">
        <v>2113</v>
      </c>
    </row>
    <row r="1619" spans="7:10">
      <c r="G1619" s="74">
        <v>66.510999999999996</v>
      </c>
      <c r="H1619" s="75" t="s">
        <v>2177</v>
      </c>
      <c r="I1619" s="76" t="s">
        <v>2112</v>
      </c>
      <c r="J1619" s="77" t="s">
        <v>2113</v>
      </c>
    </row>
    <row r="1620" spans="7:10">
      <c r="G1620" s="74">
        <v>66.516000000000005</v>
      </c>
      <c r="H1620" s="75" t="s">
        <v>2178</v>
      </c>
      <c r="I1620" s="76" t="s">
        <v>2112</v>
      </c>
      <c r="J1620" s="77" t="s">
        <v>2113</v>
      </c>
    </row>
    <row r="1621" spans="7:10">
      <c r="G1621" s="74">
        <v>66.516999999999996</v>
      </c>
      <c r="H1621" s="75" t="s">
        <v>2179</v>
      </c>
      <c r="I1621" s="76" t="s">
        <v>2112</v>
      </c>
      <c r="J1621" s="77" t="s">
        <v>2113</v>
      </c>
    </row>
    <row r="1622" spans="7:10">
      <c r="G1622" s="74">
        <v>66.518000000000001</v>
      </c>
      <c r="H1622" s="75" t="s">
        <v>2180</v>
      </c>
      <c r="I1622" s="76" t="s">
        <v>2112</v>
      </c>
      <c r="J1622" s="77" t="s">
        <v>2113</v>
      </c>
    </row>
    <row r="1623" spans="7:10">
      <c r="G1623" s="74">
        <v>66.521000000000001</v>
      </c>
      <c r="H1623" s="75" t="s">
        <v>2181</v>
      </c>
      <c r="I1623" s="76" t="s">
        <v>2112</v>
      </c>
      <c r="J1623" s="77" t="s">
        <v>2113</v>
      </c>
    </row>
    <row r="1624" spans="7:10">
      <c r="G1624" s="74">
        <v>66.599999999999994</v>
      </c>
      <c r="H1624" s="75" t="s">
        <v>2182</v>
      </c>
      <c r="I1624" s="76" t="s">
        <v>2112</v>
      </c>
      <c r="J1624" s="77" t="s">
        <v>2113</v>
      </c>
    </row>
    <row r="1625" spans="7:10">
      <c r="G1625" s="74">
        <v>66.603999999999999</v>
      </c>
      <c r="H1625" s="75" t="s">
        <v>2183</v>
      </c>
      <c r="I1625" s="76" t="s">
        <v>2112</v>
      </c>
      <c r="J1625" s="77" t="s">
        <v>2113</v>
      </c>
    </row>
    <row r="1626" spans="7:10">
      <c r="G1626" s="74">
        <v>66.605000000000004</v>
      </c>
      <c r="H1626" s="75" t="s">
        <v>2184</v>
      </c>
      <c r="I1626" s="76" t="s">
        <v>2112</v>
      </c>
      <c r="J1626" s="77" t="s">
        <v>2113</v>
      </c>
    </row>
    <row r="1627" spans="7:10">
      <c r="G1627" s="74">
        <v>66.608000000000004</v>
      </c>
      <c r="H1627" s="75" t="s">
        <v>2185</v>
      </c>
      <c r="I1627" s="76" t="s">
        <v>2112</v>
      </c>
      <c r="J1627" s="77" t="s">
        <v>2113</v>
      </c>
    </row>
    <row r="1628" spans="7:10">
      <c r="G1628" s="74">
        <v>66.608999999999995</v>
      </c>
      <c r="H1628" s="75" t="s">
        <v>2186</v>
      </c>
      <c r="I1628" s="76" t="s">
        <v>2112</v>
      </c>
      <c r="J1628" s="77" t="s">
        <v>2113</v>
      </c>
    </row>
    <row r="1629" spans="7:10">
      <c r="G1629" s="74">
        <v>66.61</v>
      </c>
      <c r="H1629" s="75" t="s">
        <v>2187</v>
      </c>
      <c r="I1629" s="76" t="s">
        <v>2112</v>
      </c>
      <c r="J1629" s="77" t="s">
        <v>2113</v>
      </c>
    </row>
    <row r="1630" spans="7:10">
      <c r="G1630" s="74">
        <v>66.611000000000004</v>
      </c>
      <c r="H1630" s="75" t="s">
        <v>2188</v>
      </c>
      <c r="I1630" s="76" t="s">
        <v>2112</v>
      </c>
      <c r="J1630" s="77" t="s">
        <v>2113</v>
      </c>
    </row>
    <row r="1631" spans="7:10">
      <c r="G1631" s="74">
        <v>66.614000000000004</v>
      </c>
      <c r="H1631" s="75" t="s">
        <v>2189</v>
      </c>
      <c r="I1631" s="76" t="s">
        <v>2112</v>
      </c>
      <c r="J1631" s="77" t="s">
        <v>2113</v>
      </c>
    </row>
    <row r="1632" spans="7:10">
      <c r="G1632" s="74">
        <v>66.614999999999995</v>
      </c>
      <c r="H1632" s="75" t="s">
        <v>2190</v>
      </c>
      <c r="I1632" s="76" t="s">
        <v>2112</v>
      </c>
      <c r="J1632" s="77" t="s">
        <v>2113</v>
      </c>
    </row>
    <row r="1633" spans="7:10">
      <c r="G1633" s="74">
        <v>66.616</v>
      </c>
      <c r="H1633" s="75" t="s">
        <v>2191</v>
      </c>
      <c r="I1633" s="76" t="s">
        <v>2112</v>
      </c>
      <c r="J1633" s="77" t="s">
        <v>2113</v>
      </c>
    </row>
    <row r="1634" spans="7:10">
      <c r="G1634" s="74">
        <v>66.7</v>
      </c>
      <c r="H1634" s="75" t="s">
        <v>2192</v>
      </c>
      <c r="I1634" s="76" t="s">
        <v>2112</v>
      </c>
      <c r="J1634" s="77" t="s">
        <v>2113</v>
      </c>
    </row>
    <row r="1635" spans="7:10">
      <c r="G1635" s="74">
        <v>66.700999999999993</v>
      </c>
      <c r="H1635" s="75" t="s">
        <v>2193</v>
      </c>
      <c r="I1635" s="76" t="s">
        <v>2112</v>
      </c>
      <c r="J1635" s="77" t="s">
        <v>2113</v>
      </c>
    </row>
    <row r="1636" spans="7:10">
      <c r="G1636" s="74">
        <v>66.706999999999994</v>
      </c>
      <c r="H1636" s="75" t="s">
        <v>2194</v>
      </c>
      <c r="I1636" s="76" t="s">
        <v>2112</v>
      </c>
      <c r="J1636" s="77" t="s">
        <v>2113</v>
      </c>
    </row>
    <row r="1637" spans="7:10">
      <c r="G1637" s="74">
        <v>66.707999999999998</v>
      </c>
      <c r="H1637" s="75" t="s">
        <v>2195</v>
      </c>
      <c r="I1637" s="76" t="s">
        <v>2112</v>
      </c>
      <c r="J1637" s="77" t="s">
        <v>2113</v>
      </c>
    </row>
    <row r="1638" spans="7:10">
      <c r="G1638" s="74">
        <v>66.713999999999999</v>
      </c>
      <c r="H1638" s="75" t="s">
        <v>2196</v>
      </c>
      <c r="I1638" s="76" t="s">
        <v>2112</v>
      </c>
      <c r="J1638" s="77" t="s">
        <v>2113</v>
      </c>
    </row>
    <row r="1639" spans="7:10">
      <c r="G1639" s="74">
        <v>66.715999999999994</v>
      </c>
      <c r="H1639" s="75" t="s">
        <v>2197</v>
      </c>
      <c r="I1639" s="76" t="s">
        <v>2112</v>
      </c>
      <c r="J1639" s="77" t="s">
        <v>2113</v>
      </c>
    </row>
    <row r="1640" spans="7:10">
      <c r="G1640" s="74">
        <v>66.716999999999999</v>
      </c>
      <c r="H1640" s="75" t="s">
        <v>2198</v>
      </c>
      <c r="I1640" s="76" t="s">
        <v>2112</v>
      </c>
      <c r="J1640" s="77" t="s">
        <v>2113</v>
      </c>
    </row>
    <row r="1641" spans="7:10">
      <c r="G1641" s="74">
        <v>66.72</v>
      </c>
      <c r="H1641" s="75" t="s">
        <v>2199</v>
      </c>
      <c r="I1641" s="76" t="s">
        <v>2112</v>
      </c>
      <c r="J1641" s="77" t="s">
        <v>2113</v>
      </c>
    </row>
    <row r="1642" spans="7:10">
      <c r="G1642" s="74">
        <v>66.801000000000002</v>
      </c>
      <c r="H1642" s="75" t="s">
        <v>2200</v>
      </c>
      <c r="I1642" s="76" t="s">
        <v>2112</v>
      </c>
      <c r="J1642" s="77" t="s">
        <v>2113</v>
      </c>
    </row>
    <row r="1643" spans="7:10">
      <c r="G1643" s="74">
        <v>66.802000000000007</v>
      </c>
      <c r="H1643" s="75" t="s">
        <v>2201</v>
      </c>
      <c r="I1643" s="76" t="s">
        <v>2112</v>
      </c>
      <c r="J1643" s="77" t="s">
        <v>2113</v>
      </c>
    </row>
    <row r="1644" spans="7:10">
      <c r="G1644" s="74">
        <v>66.804000000000002</v>
      </c>
      <c r="H1644" s="75" t="s">
        <v>2202</v>
      </c>
      <c r="I1644" s="76" t="s">
        <v>2112</v>
      </c>
      <c r="J1644" s="77" t="s">
        <v>2113</v>
      </c>
    </row>
    <row r="1645" spans="7:10">
      <c r="G1645" s="74">
        <v>66.805000000000007</v>
      </c>
      <c r="H1645" s="75" t="s">
        <v>2203</v>
      </c>
      <c r="I1645" s="76" t="s">
        <v>2112</v>
      </c>
      <c r="J1645" s="77" t="s">
        <v>2113</v>
      </c>
    </row>
    <row r="1646" spans="7:10">
      <c r="G1646" s="74">
        <v>66.805999999999997</v>
      </c>
      <c r="H1646" s="75" t="s">
        <v>2204</v>
      </c>
      <c r="I1646" s="76" t="s">
        <v>2112</v>
      </c>
      <c r="J1646" s="77" t="s">
        <v>2113</v>
      </c>
    </row>
    <row r="1647" spans="7:10">
      <c r="G1647" s="74">
        <v>66.808000000000007</v>
      </c>
      <c r="H1647" s="75" t="s">
        <v>2205</v>
      </c>
      <c r="I1647" s="76" t="s">
        <v>2112</v>
      </c>
      <c r="J1647" s="77" t="s">
        <v>2113</v>
      </c>
    </row>
    <row r="1648" spans="7:10">
      <c r="G1648" s="74">
        <v>66.808999999999997</v>
      </c>
      <c r="H1648" s="75" t="s">
        <v>2206</v>
      </c>
      <c r="I1648" s="76" t="s">
        <v>2112</v>
      </c>
      <c r="J1648" s="77" t="s">
        <v>2113</v>
      </c>
    </row>
    <row r="1649" spans="7:10">
      <c r="G1649" s="74">
        <v>66.811999999999998</v>
      </c>
      <c r="H1649" s="75" t="s">
        <v>2207</v>
      </c>
      <c r="I1649" s="76" t="s">
        <v>2112</v>
      </c>
      <c r="J1649" s="77" t="s">
        <v>2113</v>
      </c>
    </row>
    <row r="1650" spans="7:10">
      <c r="G1650" s="74">
        <v>66.813000000000002</v>
      </c>
      <c r="H1650" s="75" t="s">
        <v>2208</v>
      </c>
      <c r="I1650" s="76" t="s">
        <v>2112</v>
      </c>
      <c r="J1650" s="77" t="s">
        <v>2113</v>
      </c>
    </row>
    <row r="1651" spans="7:10">
      <c r="G1651" s="74">
        <v>66.813999999999993</v>
      </c>
      <c r="H1651" s="75" t="s">
        <v>2209</v>
      </c>
      <c r="I1651" s="76" t="s">
        <v>2112</v>
      </c>
      <c r="J1651" s="77" t="s">
        <v>2113</v>
      </c>
    </row>
    <row r="1652" spans="7:10">
      <c r="G1652" s="74">
        <v>66.814999999999998</v>
      </c>
      <c r="H1652" s="75" t="s">
        <v>2210</v>
      </c>
      <c r="I1652" s="76" t="s">
        <v>2112</v>
      </c>
      <c r="J1652" s="77" t="s">
        <v>2113</v>
      </c>
    </row>
    <row r="1653" spans="7:10">
      <c r="G1653" s="74">
        <v>66.816000000000003</v>
      </c>
      <c r="H1653" s="75" t="s">
        <v>2211</v>
      </c>
      <c r="I1653" s="76" t="s">
        <v>2112</v>
      </c>
      <c r="J1653" s="77" t="s">
        <v>2113</v>
      </c>
    </row>
    <row r="1654" spans="7:10">
      <c r="G1654" s="74">
        <v>66.816999999999993</v>
      </c>
      <c r="H1654" s="75" t="s">
        <v>2212</v>
      </c>
      <c r="I1654" s="76" t="s">
        <v>2112</v>
      </c>
      <c r="J1654" s="77" t="s">
        <v>2113</v>
      </c>
    </row>
    <row r="1655" spans="7:10">
      <c r="G1655" s="74">
        <v>66.817999999999998</v>
      </c>
      <c r="H1655" s="75" t="s">
        <v>2213</v>
      </c>
      <c r="I1655" s="76" t="s">
        <v>2112</v>
      </c>
      <c r="J1655" s="77" t="s">
        <v>2113</v>
      </c>
    </row>
    <row r="1656" spans="7:10">
      <c r="G1656" s="74">
        <v>66.819999999999993</v>
      </c>
      <c r="H1656" s="75" t="s">
        <v>2214</v>
      </c>
      <c r="I1656" s="76" t="s">
        <v>2112</v>
      </c>
      <c r="J1656" s="77" t="s">
        <v>2113</v>
      </c>
    </row>
    <row r="1657" spans="7:10">
      <c r="G1657" s="74">
        <v>66.92</v>
      </c>
      <c r="H1657" s="75" t="s">
        <v>2215</v>
      </c>
      <c r="I1657" s="76" t="s">
        <v>2112</v>
      </c>
      <c r="J1657" s="77" t="s">
        <v>2113</v>
      </c>
    </row>
    <row r="1658" spans="7:10">
      <c r="G1658" s="74">
        <v>66.921000000000006</v>
      </c>
      <c r="H1658" s="75" t="s">
        <v>2216</v>
      </c>
      <c r="I1658" s="76" t="s">
        <v>2112</v>
      </c>
      <c r="J1658" s="77" t="s">
        <v>2113</v>
      </c>
    </row>
    <row r="1659" spans="7:10">
      <c r="G1659" s="74">
        <v>66.926000000000002</v>
      </c>
      <c r="H1659" s="75" t="s">
        <v>2217</v>
      </c>
      <c r="I1659" s="76" t="s">
        <v>2112</v>
      </c>
      <c r="J1659" s="77" t="s">
        <v>2113</v>
      </c>
    </row>
    <row r="1660" spans="7:10">
      <c r="G1660" s="74">
        <v>66.930999999999997</v>
      </c>
      <c r="H1660" s="75" t="s">
        <v>2218</v>
      </c>
      <c r="I1660" s="76" t="s">
        <v>2112</v>
      </c>
      <c r="J1660" s="77" t="s">
        <v>2113</v>
      </c>
    </row>
    <row r="1661" spans="7:10">
      <c r="G1661" s="74">
        <v>66.95</v>
      </c>
      <c r="H1661" s="75" t="s">
        <v>2219</v>
      </c>
      <c r="I1661" s="76" t="s">
        <v>2112</v>
      </c>
      <c r="J1661" s="77" t="s">
        <v>2113</v>
      </c>
    </row>
    <row r="1662" spans="7:10">
      <c r="G1662" s="74">
        <v>66.950999999999993</v>
      </c>
      <c r="H1662" s="75" t="s">
        <v>2220</v>
      </c>
      <c r="I1662" s="76" t="s">
        <v>2112</v>
      </c>
      <c r="J1662" s="77" t="s">
        <v>2113</v>
      </c>
    </row>
    <row r="1663" spans="7:10">
      <c r="G1663" s="74">
        <v>66.956000000000003</v>
      </c>
      <c r="H1663" s="75" t="s">
        <v>2221</v>
      </c>
      <c r="I1663" s="76" t="s">
        <v>2112</v>
      </c>
      <c r="J1663" s="77" t="s">
        <v>2113</v>
      </c>
    </row>
    <row r="1664" spans="7:10">
      <c r="G1664" s="74">
        <v>66.956999999999994</v>
      </c>
      <c r="H1664" s="75" t="s">
        <v>2222</v>
      </c>
      <c r="I1664" s="76" t="s">
        <v>2112</v>
      </c>
      <c r="J1664" s="77" t="s">
        <v>2113</v>
      </c>
    </row>
    <row r="1665" spans="7:10">
      <c r="G1665" s="74">
        <v>66.957999999999998</v>
      </c>
      <c r="H1665" s="75" t="s">
        <v>2223</v>
      </c>
      <c r="I1665" s="76" t="s">
        <v>2112</v>
      </c>
      <c r="J1665" s="77" t="s">
        <v>2113</v>
      </c>
    </row>
    <row r="1666" spans="7:10">
      <c r="G1666" s="74">
        <v>66.959000000000003</v>
      </c>
      <c r="H1666" s="75" t="s">
        <v>2224</v>
      </c>
      <c r="I1666" s="76" t="s">
        <v>2112</v>
      </c>
      <c r="J1666" s="77" t="s">
        <v>2113</v>
      </c>
    </row>
    <row r="1667" spans="7:10">
      <c r="G1667" s="74">
        <v>66.960999999999999</v>
      </c>
      <c r="H1667" s="75" t="s">
        <v>2225</v>
      </c>
      <c r="I1667" s="76" t="s">
        <v>2112</v>
      </c>
      <c r="J1667" s="77" t="s">
        <v>2113</v>
      </c>
    </row>
    <row r="1668" spans="7:10">
      <c r="G1668" s="74">
        <v>66.962000000000003</v>
      </c>
      <c r="H1668" s="75" t="s">
        <v>2226</v>
      </c>
      <c r="I1668" s="76" t="s">
        <v>2112</v>
      </c>
      <c r="J1668" s="77" t="s">
        <v>2113</v>
      </c>
    </row>
    <row r="1669" spans="7:10">
      <c r="G1669" s="74">
        <v>66.962999999999994</v>
      </c>
      <c r="H1669" s="75" t="s">
        <v>2227</v>
      </c>
      <c r="I1669" s="76" t="s">
        <v>2112</v>
      </c>
      <c r="J1669" s="77" t="s">
        <v>2113</v>
      </c>
    </row>
    <row r="1670" spans="7:10">
      <c r="G1670" s="74">
        <v>66.963999999999999</v>
      </c>
      <c r="H1670" s="75" t="s">
        <v>2228</v>
      </c>
      <c r="I1670" s="76" t="s">
        <v>2112</v>
      </c>
      <c r="J1670" s="77" t="s">
        <v>2113</v>
      </c>
    </row>
    <row r="1671" spans="7:10">
      <c r="G1671" s="74">
        <v>66.965000000000003</v>
      </c>
      <c r="H1671" s="75" t="s">
        <v>2229</v>
      </c>
      <c r="I1671" s="76" t="s">
        <v>2112</v>
      </c>
      <c r="J1671" s="77" t="s">
        <v>2113</v>
      </c>
    </row>
    <row r="1672" spans="7:10">
      <c r="G1672" s="74">
        <v>70.001999999999995</v>
      </c>
      <c r="H1672" s="75" t="s">
        <v>2230</v>
      </c>
      <c r="I1672" s="76" t="s">
        <v>2231</v>
      </c>
      <c r="J1672" s="77" t="s">
        <v>2232</v>
      </c>
    </row>
    <row r="1673" spans="7:10">
      <c r="G1673" s="74">
        <v>70.003</v>
      </c>
      <c r="H1673" s="75" t="s">
        <v>2233</v>
      </c>
      <c r="I1673" s="76" t="s">
        <v>2231</v>
      </c>
      <c r="J1673" s="77" t="s">
        <v>2232</v>
      </c>
    </row>
    <row r="1674" spans="7:10">
      <c r="G1674" s="74">
        <v>77.006</v>
      </c>
      <c r="H1674" s="75" t="s">
        <v>2234</v>
      </c>
      <c r="I1674" s="76" t="s">
        <v>2235</v>
      </c>
      <c r="J1674" s="77" t="s">
        <v>2236</v>
      </c>
    </row>
    <row r="1675" spans="7:10">
      <c r="G1675" s="74">
        <v>77.007000000000005</v>
      </c>
      <c r="H1675" s="75" t="s">
        <v>2237</v>
      </c>
      <c r="I1675" s="76" t="s">
        <v>2235</v>
      </c>
      <c r="J1675" s="77" t="s">
        <v>2236</v>
      </c>
    </row>
    <row r="1676" spans="7:10">
      <c r="G1676" s="74">
        <v>77.007999999999996</v>
      </c>
      <c r="H1676" s="75" t="s">
        <v>2238</v>
      </c>
      <c r="I1676" s="76" t="s">
        <v>2235</v>
      </c>
      <c r="J1676" s="77" t="s">
        <v>2236</v>
      </c>
    </row>
    <row r="1677" spans="7:10">
      <c r="G1677" s="74">
        <v>77.009</v>
      </c>
      <c r="H1677" s="75" t="s">
        <v>2239</v>
      </c>
      <c r="I1677" s="76" t="s">
        <v>2235</v>
      </c>
      <c r="J1677" s="77" t="s">
        <v>2236</v>
      </c>
    </row>
    <row r="1678" spans="7:10">
      <c r="G1678" s="74">
        <v>81.004999999999995</v>
      </c>
      <c r="H1678" s="75" t="s">
        <v>2240</v>
      </c>
      <c r="I1678" s="76" t="s">
        <v>2241</v>
      </c>
      <c r="J1678" s="77" t="s">
        <v>2242</v>
      </c>
    </row>
    <row r="1679" spans="7:10">
      <c r="G1679" s="74">
        <v>81.007999999999996</v>
      </c>
      <c r="H1679" s="75" t="s">
        <v>2243</v>
      </c>
      <c r="I1679" s="76" t="s">
        <v>2241</v>
      </c>
      <c r="J1679" s="77" t="s">
        <v>2242</v>
      </c>
    </row>
    <row r="1680" spans="7:10">
      <c r="G1680" s="74">
        <v>81.009</v>
      </c>
      <c r="H1680" s="75" t="s">
        <v>2244</v>
      </c>
      <c r="I1680" s="76" t="s">
        <v>2245</v>
      </c>
      <c r="J1680" s="77" t="s">
        <v>2246</v>
      </c>
    </row>
    <row r="1681" spans="7:10">
      <c r="G1681" s="74">
        <v>81.010000000000005</v>
      </c>
      <c r="H1681" s="75" t="s">
        <v>2247</v>
      </c>
      <c r="I1681" s="76" t="s">
        <v>2241</v>
      </c>
      <c r="J1681" s="77" t="s">
        <v>2242</v>
      </c>
    </row>
    <row r="1682" spans="7:10">
      <c r="G1682" s="74">
        <v>81.012</v>
      </c>
      <c r="H1682" s="75" t="s">
        <v>2248</v>
      </c>
      <c r="I1682" s="76" t="s">
        <v>2245</v>
      </c>
      <c r="J1682" s="77" t="s">
        <v>2249</v>
      </c>
    </row>
    <row r="1683" spans="7:10">
      <c r="G1683" s="74">
        <v>81.040999999999997</v>
      </c>
      <c r="H1683" s="75" t="s">
        <v>2250</v>
      </c>
      <c r="I1683" s="76" t="s">
        <v>2241</v>
      </c>
      <c r="J1683" s="77" t="s">
        <v>2242</v>
      </c>
    </row>
    <row r="1684" spans="7:10">
      <c r="G1684" s="74">
        <v>81.042000000000002</v>
      </c>
      <c r="H1684" s="75" t="s">
        <v>2251</v>
      </c>
      <c r="I1684" s="76" t="s">
        <v>2241</v>
      </c>
      <c r="J1684" s="77" t="s">
        <v>2242</v>
      </c>
    </row>
    <row r="1685" spans="7:10">
      <c r="G1685" s="74">
        <v>81.049000000000007</v>
      </c>
      <c r="H1685" s="75" t="s">
        <v>2252</v>
      </c>
      <c r="I1685" s="76" t="s">
        <v>2241</v>
      </c>
      <c r="J1685" s="77" t="s">
        <v>2242</v>
      </c>
    </row>
    <row r="1686" spans="7:10">
      <c r="G1686" s="74">
        <v>81.057000000000002</v>
      </c>
      <c r="H1686" s="75" t="s">
        <v>2253</v>
      </c>
      <c r="I1686" s="76" t="s">
        <v>2241</v>
      </c>
      <c r="J1686" s="77" t="s">
        <v>2242</v>
      </c>
    </row>
    <row r="1687" spans="7:10">
      <c r="G1687" s="74">
        <v>81.064999999999998</v>
      </c>
      <c r="H1687" s="75" t="s">
        <v>2254</v>
      </c>
      <c r="I1687" s="76" t="s">
        <v>2241</v>
      </c>
      <c r="J1687" s="77" t="s">
        <v>2242</v>
      </c>
    </row>
    <row r="1688" spans="7:10">
      <c r="G1688" s="74">
        <v>81.085999999999999</v>
      </c>
      <c r="H1688" s="75" t="s">
        <v>2255</v>
      </c>
      <c r="I1688" s="76" t="s">
        <v>2241</v>
      </c>
      <c r="J1688" s="77" t="s">
        <v>2242</v>
      </c>
    </row>
    <row r="1689" spans="7:10">
      <c r="G1689" s="74">
        <v>81.087000000000003</v>
      </c>
      <c r="H1689" s="75" t="s">
        <v>2256</v>
      </c>
      <c r="I1689" s="76" t="s">
        <v>2241</v>
      </c>
      <c r="J1689" s="77" t="s">
        <v>2242</v>
      </c>
    </row>
    <row r="1690" spans="7:10">
      <c r="G1690" s="74">
        <v>81.088999999999999</v>
      </c>
      <c r="H1690" s="75" t="s">
        <v>2257</v>
      </c>
      <c r="I1690" s="76" t="s">
        <v>2241</v>
      </c>
      <c r="J1690" s="77" t="s">
        <v>2242</v>
      </c>
    </row>
    <row r="1691" spans="7:10">
      <c r="G1691" s="74">
        <v>81.091999999999999</v>
      </c>
      <c r="H1691" s="75" t="s">
        <v>2258</v>
      </c>
      <c r="I1691" s="76" t="s">
        <v>2241</v>
      </c>
      <c r="J1691" s="77" t="s">
        <v>2242</v>
      </c>
    </row>
    <row r="1692" spans="7:10">
      <c r="G1692" s="74">
        <v>81.102000000000004</v>
      </c>
      <c r="H1692" s="75" t="s">
        <v>2259</v>
      </c>
      <c r="I1692" s="76" t="s">
        <v>2241</v>
      </c>
      <c r="J1692" s="77" t="s">
        <v>2242</v>
      </c>
    </row>
    <row r="1693" spans="7:10">
      <c r="G1693" s="74">
        <v>81.103999999999999</v>
      </c>
      <c r="H1693" s="75" t="s">
        <v>2260</v>
      </c>
      <c r="I1693" s="76" t="s">
        <v>2241</v>
      </c>
      <c r="J1693" s="77" t="s">
        <v>2242</v>
      </c>
    </row>
    <row r="1694" spans="7:10">
      <c r="G1694" s="74">
        <v>81.105999999999995</v>
      </c>
      <c r="H1694" s="75" t="s">
        <v>2261</v>
      </c>
      <c r="I1694" s="76" t="s">
        <v>2241</v>
      </c>
      <c r="J1694" s="77" t="s">
        <v>2242</v>
      </c>
    </row>
    <row r="1695" spans="7:10">
      <c r="G1695" s="74">
        <v>81.108000000000004</v>
      </c>
      <c r="H1695" s="75" t="s">
        <v>2262</v>
      </c>
      <c r="I1695" s="76" t="s">
        <v>2241</v>
      </c>
      <c r="J1695" s="77" t="s">
        <v>2242</v>
      </c>
    </row>
    <row r="1696" spans="7:10">
      <c r="G1696" s="74">
        <v>81.111999999999995</v>
      </c>
      <c r="H1696" s="75" t="s">
        <v>2263</v>
      </c>
      <c r="I1696" s="76" t="s">
        <v>2241</v>
      </c>
      <c r="J1696" s="77" t="s">
        <v>2242</v>
      </c>
    </row>
    <row r="1697" spans="7:10">
      <c r="G1697" s="74">
        <v>81.113</v>
      </c>
      <c r="H1697" s="75" t="s">
        <v>2264</v>
      </c>
      <c r="I1697" s="76" t="s">
        <v>2241</v>
      </c>
      <c r="J1697" s="77" t="s">
        <v>2242</v>
      </c>
    </row>
    <row r="1698" spans="7:10">
      <c r="G1698" s="74">
        <v>81.117000000000004</v>
      </c>
      <c r="H1698" s="75" t="s">
        <v>2265</v>
      </c>
      <c r="I1698" s="76" t="s">
        <v>2241</v>
      </c>
      <c r="J1698" s="77" t="s">
        <v>2242</v>
      </c>
    </row>
    <row r="1699" spans="7:10">
      <c r="G1699" s="74">
        <v>81.119</v>
      </c>
      <c r="H1699" s="75" t="s">
        <v>2266</v>
      </c>
      <c r="I1699" s="76" t="s">
        <v>2241</v>
      </c>
      <c r="J1699" s="77" t="s">
        <v>2242</v>
      </c>
    </row>
    <row r="1700" spans="7:10">
      <c r="G1700" s="74">
        <v>81.120999999999995</v>
      </c>
      <c r="H1700" s="75" t="s">
        <v>2267</v>
      </c>
      <c r="I1700" s="76" t="s">
        <v>2241</v>
      </c>
      <c r="J1700" s="77" t="s">
        <v>2242</v>
      </c>
    </row>
    <row r="1701" spans="7:10">
      <c r="G1701" s="74">
        <v>81.122</v>
      </c>
      <c r="H1701" s="75" t="s">
        <v>2268</v>
      </c>
      <c r="I1701" s="76" t="s">
        <v>2241</v>
      </c>
      <c r="J1701" s="77" t="s">
        <v>2242</v>
      </c>
    </row>
    <row r="1702" spans="7:10">
      <c r="G1702" s="74">
        <v>81.123000000000005</v>
      </c>
      <c r="H1702" s="75" t="s">
        <v>2269</v>
      </c>
      <c r="I1702" s="76" t="s">
        <v>2241</v>
      </c>
      <c r="J1702" s="77" t="s">
        <v>2242</v>
      </c>
    </row>
    <row r="1703" spans="7:10">
      <c r="G1703" s="74">
        <v>81.123999999999995</v>
      </c>
      <c r="H1703" s="75" t="s">
        <v>2270</v>
      </c>
      <c r="I1703" s="76" t="s">
        <v>2241</v>
      </c>
      <c r="J1703" s="77" t="s">
        <v>2242</v>
      </c>
    </row>
    <row r="1704" spans="7:10">
      <c r="G1704" s="74">
        <v>81.126000000000005</v>
      </c>
      <c r="H1704" s="75" t="s">
        <v>2271</v>
      </c>
      <c r="I1704" s="76" t="s">
        <v>2241</v>
      </c>
      <c r="J1704" s="77" t="s">
        <v>2242</v>
      </c>
    </row>
    <row r="1705" spans="7:10">
      <c r="G1705" s="74">
        <v>81.128</v>
      </c>
      <c r="H1705" s="75" t="s">
        <v>2272</v>
      </c>
      <c r="I1705" s="76" t="s">
        <v>2241</v>
      </c>
      <c r="J1705" s="77" t="s">
        <v>2242</v>
      </c>
    </row>
    <row r="1706" spans="7:10">
      <c r="G1706" s="74">
        <v>81.131</v>
      </c>
      <c r="H1706" s="75" t="s">
        <v>2273</v>
      </c>
      <c r="I1706" s="76" t="s">
        <v>2241</v>
      </c>
      <c r="J1706" s="77" t="s">
        <v>2242</v>
      </c>
    </row>
    <row r="1707" spans="7:10">
      <c r="G1707" s="74">
        <v>81.135000000000005</v>
      </c>
      <c r="H1707" s="75" t="s">
        <v>2274</v>
      </c>
      <c r="I1707" s="76" t="s">
        <v>2241</v>
      </c>
      <c r="J1707" s="77" t="s">
        <v>2242</v>
      </c>
    </row>
    <row r="1708" spans="7:10">
      <c r="G1708" s="74">
        <v>81.135999999999996</v>
      </c>
      <c r="H1708" s="75" t="s">
        <v>2275</v>
      </c>
      <c r="I1708" s="76" t="s">
        <v>2241</v>
      </c>
      <c r="J1708" s="77" t="s">
        <v>2242</v>
      </c>
    </row>
    <row r="1709" spans="7:10">
      <c r="G1709" s="74">
        <v>81.137</v>
      </c>
      <c r="H1709" s="75" t="s">
        <v>2276</v>
      </c>
      <c r="I1709" s="76" t="s">
        <v>2241</v>
      </c>
      <c r="J1709" s="77" t="s">
        <v>2242</v>
      </c>
    </row>
    <row r="1710" spans="7:10">
      <c r="G1710" s="74">
        <v>81.138000000000005</v>
      </c>
      <c r="H1710" s="75" t="s">
        <v>2277</v>
      </c>
      <c r="I1710" s="76" t="s">
        <v>2241</v>
      </c>
      <c r="J1710" s="77" t="s">
        <v>2242</v>
      </c>
    </row>
    <row r="1711" spans="7:10">
      <c r="G1711" s="74">
        <v>81.138999999999996</v>
      </c>
      <c r="H1711" s="75" t="s">
        <v>2278</v>
      </c>
      <c r="I1711" s="76" t="s">
        <v>2241</v>
      </c>
      <c r="J1711" s="77" t="s">
        <v>2242</v>
      </c>
    </row>
    <row r="1712" spans="7:10">
      <c r="G1712" s="74">
        <v>81.14</v>
      </c>
      <c r="H1712" s="75" t="s">
        <v>2279</v>
      </c>
      <c r="I1712" s="76" t="s">
        <v>2241</v>
      </c>
      <c r="J1712" s="77" t="s">
        <v>2242</v>
      </c>
    </row>
    <row r="1713" spans="7:10">
      <c r="G1713" s="74">
        <v>81.213999999999999</v>
      </c>
      <c r="H1713" s="75" t="s">
        <v>2280</v>
      </c>
      <c r="I1713" s="76" t="s">
        <v>2241</v>
      </c>
      <c r="J1713" s="77" t="s">
        <v>2242</v>
      </c>
    </row>
    <row r="1714" spans="7:10">
      <c r="G1714" s="74">
        <v>81.25</v>
      </c>
      <c r="H1714" s="75" t="s">
        <v>2281</v>
      </c>
      <c r="I1714" s="76" t="s">
        <v>2241</v>
      </c>
      <c r="J1714" s="77" t="s">
        <v>2242</v>
      </c>
    </row>
    <row r="1715" spans="7:10">
      <c r="G1715" s="74">
        <v>81.251000000000005</v>
      </c>
      <c r="H1715" s="75" t="s">
        <v>2282</v>
      </c>
      <c r="I1715" s="76" t="s">
        <v>2241</v>
      </c>
      <c r="J1715" s="77" t="s">
        <v>2242</v>
      </c>
    </row>
    <row r="1716" spans="7:10">
      <c r="G1716" s="74">
        <v>81.251999999999995</v>
      </c>
      <c r="H1716" s="75" t="s">
        <v>2283</v>
      </c>
      <c r="I1716" s="76" t="s">
        <v>2241</v>
      </c>
      <c r="J1716" s="77" t="s">
        <v>2242</v>
      </c>
    </row>
    <row r="1717" spans="7:10">
      <c r="G1717" s="74">
        <v>81.253</v>
      </c>
      <c r="H1717" s="75" t="s">
        <v>2284</v>
      </c>
      <c r="I1717" s="76" t="s">
        <v>2241</v>
      </c>
      <c r="J1717" s="77" t="s">
        <v>2242</v>
      </c>
    </row>
    <row r="1718" spans="7:10">
      <c r="G1718" s="74">
        <v>81.254000000000005</v>
      </c>
      <c r="H1718" s="75" t="s">
        <v>2285</v>
      </c>
      <c r="I1718" s="76" t="s">
        <v>2241</v>
      </c>
      <c r="J1718" s="77" t="s">
        <v>2242</v>
      </c>
    </row>
    <row r="1719" spans="7:10">
      <c r="G1719" s="74">
        <v>81.254999999999995</v>
      </c>
      <c r="H1719" s="75" t="s">
        <v>2286</v>
      </c>
      <c r="I1719" s="76" t="s">
        <v>2241</v>
      </c>
      <c r="J1719" s="77" t="s">
        <v>2242</v>
      </c>
    </row>
    <row r="1720" spans="7:10">
      <c r="G1720" s="74">
        <v>81.256</v>
      </c>
      <c r="H1720" s="75" t="s">
        <v>2280</v>
      </c>
      <c r="I1720" s="76" t="s">
        <v>2241</v>
      </c>
      <c r="J1720" s="77" t="s">
        <v>2242</v>
      </c>
    </row>
    <row r="1721" spans="7:10">
      <c r="G1721" s="74">
        <v>84.001999999999995</v>
      </c>
      <c r="H1721" s="75" t="s">
        <v>2287</v>
      </c>
      <c r="I1721" s="76" t="s">
        <v>2288</v>
      </c>
      <c r="J1721" s="77" t="s">
        <v>2289</v>
      </c>
    </row>
    <row r="1722" spans="7:10">
      <c r="G1722" s="74">
        <v>84.004000000000005</v>
      </c>
      <c r="H1722" s="75" t="s">
        <v>2290</v>
      </c>
      <c r="I1722" s="76" t="s">
        <v>2291</v>
      </c>
      <c r="J1722" s="77" t="s">
        <v>2292</v>
      </c>
    </row>
    <row r="1723" spans="7:10">
      <c r="G1723" s="74">
        <v>84.007000000000005</v>
      </c>
      <c r="H1723" s="75" t="s">
        <v>2293</v>
      </c>
      <c r="I1723" s="76" t="s">
        <v>2291</v>
      </c>
      <c r="J1723" s="77" t="s">
        <v>2294</v>
      </c>
    </row>
    <row r="1724" spans="7:10">
      <c r="G1724" s="74">
        <v>84.01</v>
      </c>
      <c r="H1724" s="75" t="s">
        <v>2295</v>
      </c>
      <c r="I1724" s="76" t="s">
        <v>2291</v>
      </c>
      <c r="J1724" s="77" t="s">
        <v>2292</v>
      </c>
    </row>
    <row r="1725" spans="7:10">
      <c r="G1725" s="74">
        <v>84.010999999999996</v>
      </c>
      <c r="H1725" s="75" t="s">
        <v>2296</v>
      </c>
      <c r="I1725" s="76" t="s">
        <v>2291</v>
      </c>
      <c r="J1725" s="77" t="s">
        <v>2292</v>
      </c>
    </row>
    <row r="1726" spans="7:10">
      <c r="G1726" s="74">
        <v>84.013000000000005</v>
      </c>
      <c r="H1726" s="75" t="s">
        <v>2297</v>
      </c>
      <c r="I1726" s="76" t="s">
        <v>2291</v>
      </c>
      <c r="J1726" s="77" t="s">
        <v>2292</v>
      </c>
    </row>
    <row r="1727" spans="7:10">
      <c r="G1727" s="74">
        <v>84.015000000000001</v>
      </c>
      <c r="H1727" s="75" t="s">
        <v>2298</v>
      </c>
      <c r="I1727" s="76" t="s">
        <v>2291</v>
      </c>
      <c r="J1727" s="77" t="s">
        <v>2299</v>
      </c>
    </row>
    <row r="1728" spans="7:10">
      <c r="G1728" s="74">
        <v>84.016000000000005</v>
      </c>
      <c r="H1728" s="75" t="s">
        <v>2300</v>
      </c>
      <c r="I1728" s="76" t="s">
        <v>2291</v>
      </c>
      <c r="J1728" s="77" t="s">
        <v>2299</v>
      </c>
    </row>
    <row r="1729" spans="7:10">
      <c r="G1729" s="74">
        <v>84.016999999999996</v>
      </c>
      <c r="H1729" s="75" t="s">
        <v>2301</v>
      </c>
      <c r="I1729" s="76" t="s">
        <v>2291</v>
      </c>
      <c r="J1729" s="77" t="s">
        <v>2299</v>
      </c>
    </row>
    <row r="1730" spans="7:10">
      <c r="G1730" s="74">
        <v>84.018000000000001</v>
      </c>
      <c r="H1730" s="75" t="s">
        <v>2302</v>
      </c>
      <c r="I1730" s="76" t="s">
        <v>2291</v>
      </c>
      <c r="J1730" s="77" t="s">
        <v>2299</v>
      </c>
    </row>
    <row r="1731" spans="7:10">
      <c r="G1731" s="74">
        <v>84.019000000000005</v>
      </c>
      <c r="H1731" s="75" t="s">
        <v>2303</v>
      </c>
      <c r="I1731" s="76" t="s">
        <v>2291</v>
      </c>
      <c r="J1731" s="77" t="s">
        <v>2299</v>
      </c>
    </row>
    <row r="1732" spans="7:10">
      <c r="G1732" s="74">
        <v>84.021000000000001</v>
      </c>
      <c r="H1732" s="75" t="s">
        <v>2304</v>
      </c>
      <c r="I1732" s="76" t="s">
        <v>2291</v>
      </c>
      <c r="J1732" s="77" t="s">
        <v>2299</v>
      </c>
    </row>
    <row r="1733" spans="7:10">
      <c r="G1733" s="74">
        <v>84.022000000000006</v>
      </c>
      <c r="H1733" s="75" t="s">
        <v>2305</v>
      </c>
      <c r="I1733" s="76" t="s">
        <v>2291</v>
      </c>
      <c r="J1733" s="77" t="s">
        <v>2299</v>
      </c>
    </row>
    <row r="1734" spans="7:10">
      <c r="G1734" s="74">
        <v>84.027000000000001</v>
      </c>
      <c r="H1734" s="75" t="s">
        <v>2306</v>
      </c>
      <c r="I1734" s="76" t="s">
        <v>2291</v>
      </c>
      <c r="J1734" s="77" t="s">
        <v>2307</v>
      </c>
    </row>
    <row r="1735" spans="7:10">
      <c r="G1735" s="74">
        <v>84.031000000000006</v>
      </c>
      <c r="H1735" s="75" t="s">
        <v>2308</v>
      </c>
      <c r="I1735" s="76" t="s">
        <v>2291</v>
      </c>
      <c r="J1735" s="77" t="s">
        <v>2299</v>
      </c>
    </row>
    <row r="1736" spans="7:10">
      <c r="G1736" s="74">
        <v>84.033000000000001</v>
      </c>
      <c r="H1736" s="75" t="s">
        <v>2309</v>
      </c>
      <c r="I1736" s="76" t="s">
        <v>2291</v>
      </c>
      <c r="J1736" s="77" t="s">
        <v>2294</v>
      </c>
    </row>
    <row r="1737" spans="7:10">
      <c r="G1737" s="74">
        <v>84.04</v>
      </c>
      <c r="H1737" s="75" t="s">
        <v>2310</v>
      </c>
      <c r="I1737" s="76" t="s">
        <v>2291</v>
      </c>
      <c r="J1737" s="77" t="s">
        <v>2292</v>
      </c>
    </row>
    <row r="1738" spans="7:10">
      <c r="G1738" s="74">
        <v>84.040999999999997</v>
      </c>
      <c r="H1738" s="75" t="s">
        <v>2311</v>
      </c>
      <c r="I1738" s="76" t="s">
        <v>2291</v>
      </c>
      <c r="J1738" s="77" t="s">
        <v>2292</v>
      </c>
    </row>
    <row r="1739" spans="7:10">
      <c r="G1739" s="74">
        <v>84.042000000000002</v>
      </c>
      <c r="H1739" s="75" t="s">
        <v>2312</v>
      </c>
      <c r="I1739" s="76" t="s">
        <v>2291</v>
      </c>
      <c r="J1739" s="77" t="s">
        <v>2299</v>
      </c>
    </row>
    <row r="1740" spans="7:10">
      <c r="G1740" s="74">
        <v>84.043999999999997</v>
      </c>
      <c r="H1740" s="75" t="s">
        <v>2313</v>
      </c>
      <c r="I1740" s="76" t="s">
        <v>2291</v>
      </c>
      <c r="J1740" s="77" t="s">
        <v>2299</v>
      </c>
    </row>
    <row r="1741" spans="7:10">
      <c r="G1741" s="74">
        <v>84.046999999999997</v>
      </c>
      <c r="H1741" s="75" t="s">
        <v>2314</v>
      </c>
      <c r="I1741" s="76" t="s">
        <v>2291</v>
      </c>
      <c r="J1741" s="77" t="s">
        <v>2299</v>
      </c>
    </row>
    <row r="1742" spans="7:10">
      <c r="G1742" s="74">
        <v>84.048000000000002</v>
      </c>
      <c r="H1742" s="75" t="s">
        <v>2315</v>
      </c>
      <c r="I1742" s="76" t="s">
        <v>2288</v>
      </c>
      <c r="J1742" s="77" t="s">
        <v>2289</v>
      </c>
    </row>
    <row r="1743" spans="7:10">
      <c r="G1743" s="74">
        <v>84.051000000000002</v>
      </c>
      <c r="H1743" s="75" t="s">
        <v>2316</v>
      </c>
      <c r="I1743" s="76" t="s">
        <v>2288</v>
      </c>
      <c r="J1743" s="77" t="s">
        <v>2289</v>
      </c>
    </row>
    <row r="1744" spans="7:10">
      <c r="G1744" s="74">
        <v>84.06</v>
      </c>
      <c r="H1744" s="75" t="s">
        <v>2317</v>
      </c>
      <c r="I1744" s="76" t="s">
        <v>2291</v>
      </c>
      <c r="J1744" s="77" t="s">
        <v>2292</v>
      </c>
    </row>
    <row r="1745" spans="7:10">
      <c r="G1745" s="74">
        <v>84.063000000000002</v>
      </c>
      <c r="H1745" s="75" t="s">
        <v>2318</v>
      </c>
      <c r="I1745" s="76" t="s">
        <v>2291</v>
      </c>
      <c r="J1745" s="77" t="s">
        <v>2294</v>
      </c>
    </row>
    <row r="1746" spans="7:10">
      <c r="G1746" s="74">
        <v>84.066000000000003</v>
      </c>
      <c r="H1746" s="75" t="s">
        <v>2319</v>
      </c>
      <c r="I1746" s="76" t="s">
        <v>2291</v>
      </c>
      <c r="J1746" s="77" t="s">
        <v>2299</v>
      </c>
    </row>
    <row r="1747" spans="7:10">
      <c r="G1747" s="74">
        <v>84.100999999999999</v>
      </c>
      <c r="H1747" s="75" t="s">
        <v>2320</v>
      </c>
      <c r="I1747" s="76" t="s">
        <v>2288</v>
      </c>
      <c r="J1747" s="77" t="s">
        <v>2289</v>
      </c>
    </row>
    <row r="1748" spans="7:10">
      <c r="G1748" s="74">
        <v>84.102999999999994</v>
      </c>
      <c r="H1748" s="75" t="s">
        <v>2321</v>
      </c>
      <c r="I1748" s="76" t="s">
        <v>2291</v>
      </c>
      <c r="J1748" s="77" t="s">
        <v>2299</v>
      </c>
    </row>
    <row r="1749" spans="7:10">
      <c r="G1749" s="74">
        <v>84.116</v>
      </c>
      <c r="H1749" s="75" t="s">
        <v>2322</v>
      </c>
      <c r="I1749" s="76" t="s">
        <v>2291</v>
      </c>
      <c r="J1749" s="77" t="s">
        <v>2299</v>
      </c>
    </row>
    <row r="1750" spans="7:10">
      <c r="G1750" s="74">
        <v>84.12</v>
      </c>
      <c r="H1750" s="75" t="s">
        <v>2323</v>
      </c>
      <c r="I1750" s="76" t="s">
        <v>2291</v>
      </c>
      <c r="J1750" s="77" t="s">
        <v>2299</v>
      </c>
    </row>
    <row r="1751" spans="7:10">
      <c r="G1751" s="74">
        <v>84.126000000000005</v>
      </c>
      <c r="H1751" s="75" t="s">
        <v>2324</v>
      </c>
      <c r="I1751" s="76" t="s">
        <v>2291</v>
      </c>
      <c r="J1751" s="77" t="s">
        <v>2307</v>
      </c>
    </row>
    <row r="1752" spans="7:10">
      <c r="G1752" s="74">
        <v>84.129000000000005</v>
      </c>
      <c r="H1752" s="75" t="s">
        <v>2325</v>
      </c>
      <c r="I1752" s="76" t="s">
        <v>2291</v>
      </c>
      <c r="J1752" s="77" t="s">
        <v>2307</v>
      </c>
    </row>
    <row r="1753" spans="7:10">
      <c r="G1753" s="74">
        <v>84.141000000000005</v>
      </c>
      <c r="H1753" s="75" t="s">
        <v>2326</v>
      </c>
      <c r="I1753" s="76" t="s">
        <v>2291</v>
      </c>
      <c r="J1753" s="77" t="s">
        <v>2292</v>
      </c>
    </row>
    <row r="1754" spans="7:10">
      <c r="G1754" s="74">
        <v>84.144000000000005</v>
      </c>
      <c r="H1754" s="75" t="s">
        <v>2327</v>
      </c>
      <c r="I1754" s="76" t="s">
        <v>2291</v>
      </c>
      <c r="J1754" s="77" t="s">
        <v>2292</v>
      </c>
    </row>
    <row r="1755" spans="7:10">
      <c r="G1755" s="74">
        <v>84.144999999999996</v>
      </c>
      <c r="H1755" s="75" t="s">
        <v>2328</v>
      </c>
      <c r="I1755" s="76" t="s">
        <v>2291</v>
      </c>
      <c r="J1755" s="77" t="s">
        <v>2329</v>
      </c>
    </row>
    <row r="1756" spans="7:10">
      <c r="G1756" s="74">
        <v>84.149000000000001</v>
      </c>
      <c r="H1756" s="75" t="s">
        <v>2330</v>
      </c>
      <c r="I1756" s="76" t="s">
        <v>2291</v>
      </c>
      <c r="J1756" s="77" t="s">
        <v>2292</v>
      </c>
    </row>
    <row r="1757" spans="7:10">
      <c r="G1757" s="74">
        <v>84.153000000000006</v>
      </c>
      <c r="H1757" s="75" t="s">
        <v>2331</v>
      </c>
      <c r="I1757" s="76" t="s">
        <v>2291</v>
      </c>
      <c r="J1757" s="77" t="s">
        <v>2299</v>
      </c>
    </row>
    <row r="1758" spans="7:10">
      <c r="G1758" s="74">
        <v>84.16</v>
      </c>
      <c r="H1758" s="75" t="s">
        <v>2332</v>
      </c>
      <c r="I1758" s="76" t="s">
        <v>2291</v>
      </c>
      <c r="J1758" s="77" t="s">
        <v>2307</v>
      </c>
    </row>
    <row r="1759" spans="7:10">
      <c r="G1759" s="74">
        <v>84.161000000000001</v>
      </c>
      <c r="H1759" s="75" t="s">
        <v>2333</v>
      </c>
      <c r="I1759" s="76" t="s">
        <v>2291</v>
      </c>
      <c r="J1759" s="77" t="s">
        <v>2307</v>
      </c>
    </row>
    <row r="1760" spans="7:10">
      <c r="G1760" s="74">
        <v>84.165000000000006</v>
      </c>
      <c r="H1760" s="75" t="s">
        <v>2334</v>
      </c>
      <c r="I1760" s="76" t="s">
        <v>2291</v>
      </c>
      <c r="J1760" s="77" t="s">
        <v>2292</v>
      </c>
    </row>
    <row r="1761" spans="7:10">
      <c r="G1761" s="74">
        <v>84.173000000000002</v>
      </c>
      <c r="H1761" s="75" t="s">
        <v>2335</v>
      </c>
      <c r="I1761" s="76" t="s">
        <v>2291</v>
      </c>
      <c r="J1761" s="77" t="s">
        <v>2307</v>
      </c>
    </row>
    <row r="1762" spans="7:10">
      <c r="G1762" s="74">
        <v>84.177000000000007</v>
      </c>
      <c r="H1762" s="75" t="s">
        <v>2336</v>
      </c>
      <c r="I1762" s="76" t="s">
        <v>2291</v>
      </c>
      <c r="J1762" s="77" t="s">
        <v>2307</v>
      </c>
    </row>
    <row r="1763" spans="7:10">
      <c r="G1763" s="74">
        <v>84.180999999999997</v>
      </c>
      <c r="H1763" s="75" t="s">
        <v>2337</v>
      </c>
      <c r="I1763" s="76" t="s">
        <v>2291</v>
      </c>
      <c r="J1763" s="77" t="s">
        <v>2307</v>
      </c>
    </row>
    <row r="1764" spans="7:10">
      <c r="G1764" s="74">
        <v>84.183999999999997</v>
      </c>
      <c r="H1764" s="75" t="s">
        <v>2338</v>
      </c>
      <c r="I1764" s="76" t="s">
        <v>2291</v>
      </c>
      <c r="J1764" s="77" t="s">
        <v>2292</v>
      </c>
    </row>
    <row r="1765" spans="7:10">
      <c r="G1765" s="74">
        <v>84.186999999999998</v>
      </c>
      <c r="H1765" s="75" t="s">
        <v>2339</v>
      </c>
      <c r="I1765" s="76" t="s">
        <v>2291</v>
      </c>
      <c r="J1765" s="77" t="s">
        <v>2307</v>
      </c>
    </row>
    <row r="1766" spans="7:10">
      <c r="G1766" s="74">
        <v>84.191000000000003</v>
      </c>
      <c r="H1766" s="75" t="s">
        <v>2340</v>
      </c>
      <c r="I1766" s="76" t="s">
        <v>2288</v>
      </c>
      <c r="J1766" s="77" t="s">
        <v>2289</v>
      </c>
    </row>
    <row r="1767" spans="7:10">
      <c r="G1767" s="74">
        <v>84.195999999999998</v>
      </c>
      <c r="H1767" s="75" t="s">
        <v>2341</v>
      </c>
      <c r="I1767" s="76" t="s">
        <v>2291</v>
      </c>
      <c r="J1767" s="77" t="s">
        <v>2292</v>
      </c>
    </row>
    <row r="1768" spans="7:10">
      <c r="G1768" s="74">
        <v>84.2</v>
      </c>
      <c r="H1768" s="75" t="s">
        <v>2342</v>
      </c>
      <c r="I1768" s="76" t="s">
        <v>2291</v>
      </c>
      <c r="J1768" s="77" t="s">
        <v>2299</v>
      </c>
    </row>
    <row r="1769" spans="7:10">
      <c r="G1769" s="74">
        <v>84.206000000000003</v>
      </c>
      <c r="H1769" s="75" t="s">
        <v>2343</v>
      </c>
      <c r="I1769" s="76" t="s">
        <v>2291</v>
      </c>
      <c r="J1769" s="77" t="s">
        <v>2292</v>
      </c>
    </row>
    <row r="1770" spans="7:10">
      <c r="G1770" s="74">
        <v>84.215000000000003</v>
      </c>
      <c r="H1770" s="75" t="s">
        <v>2344</v>
      </c>
      <c r="I1770" s="76" t="s">
        <v>2291</v>
      </c>
      <c r="J1770" s="77" t="s">
        <v>2292</v>
      </c>
    </row>
    <row r="1771" spans="7:10">
      <c r="G1771" s="74">
        <v>84.216999999999999</v>
      </c>
      <c r="H1771" s="75" t="s">
        <v>2345</v>
      </c>
      <c r="I1771" s="76" t="s">
        <v>2291</v>
      </c>
      <c r="J1771" s="77" t="s">
        <v>2299</v>
      </c>
    </row>
    <row r="1772" spans="7:10">
      <c r="G1772" s="74">
        <v>84.22</v>
      </c>
      <c r="H1772" s="75" t="s">
        <v>2346</v>
      </c>
      <c r="I1772" s="76" t="s">
        <v>2291</v>
      </c>
      <c r="J1772" s="77" t="s">
        <v>2299</v>
      </c>
    </row>
    <row r="1773" spans="7:10">
      <c r="G1773" s="74">
        <v>84.228999999999999</v>
      </c>
      <c r="H1773" s="75" t="s">
        <v>2347</v>
      </c>
      <c r="I1773" s="76" t="s">
        <v>2291</v>
      </c>
      <c r="J1773" s="77" t="s">
        <v>2299</v>
      </c>
    </row>
    <row r="1774" spans="7:10">
      <c r="G1774" s="74">
        <v>84.234999999999999</v>
      </c>
      <c r="H1774" s="75" t="s">
        <v>2348</v>
      </c>
      <c r="I1774" s="76" t="s">
        <v>2291</v>
      </c>
      <c r="J1774" s="77" t="s">
        <v>2307</v>
      </c>
    </row>
    <row r="1775" spans="7:10">
      <c r="G1775" s="74">
        <v>84.24</v>
      </c>
      <c r="H1775" s="75" t="s">
        <v>2349</v>
      </c>
      <c r="I1775" s="76" t="s">
        <v>2291</v>
      </c>
      <c r="J1775" s="77" t="s">
        <v>2307</v>
      </c>
    </row>
    <row r="1776" spans="7:10">
      <c r="G1776" s="74">
        <v>84.245000000000005</v>
      </c>
      <c r="H1776" s="75" t="s">
        <v>2350</v>
      </c>
      <c r="I1776" s="76" t="s">
        <v>2288</v>
      </c>
      <c r="J1776" s="77" t="s">
        <v>2289</v>
      </c>
    </row>
    <row r="1777" spans="7:10">
      <c r="G1777" s="74">
        <v>84.245999999999995</v>
      </c>
      <c r="H1777" s="75" t="s">
        <v>2351</v>
      </c>
      <c r="I1777" s="76" t="s">
        <v>2291</v>
      </c>
      <c r="J1777" s="77" t="s">
        <v>2307</v>
      </c>
    </row>
    <row r="1778" spans="7:10">
      <c r="G1778" s="74">
        <v>84.25</v>
      </c>
      <c r="H1778" s="75" t="s">
        <v>2352</v>
      </c>
      <c r="I1778" s="76" t="s">
        <v>2291</v>
      </c>
      <c r="J1778" s="77" t="s">
        <v>2307</v>
      </c>
    </row>
    <row r="1779" spans="7:10">
      <c r="G1779" s="74">
        <v>84.259</v>
      </c>
      <c r="H1779" s="75" t="s">
        <v>2353</v>
      </c>
      <c r="I1779" s="76" t="s">
        <v>2288</v>
      </c>
      <c r="J1779" s="77" t="s">
        <v>2289</v>
      </c>
    </row>
    <row r="1780" spans="7:10">
      <c r="G1780" s="74">
        <v>84.263000000000005</v>
      </c>
      <c r="H1780" s="75" t="s">
        <v>2354</v>
      </c>
      <c r="I1780" s="76" t="s">
        <v>2291</v>
      </c>
      <c r="J1780" s="77" t="s">
        <v>2307</v>
      </c>
    </row>
    <row r="1781" spans="7:10">
      <c r="G1781" s="74">
        <v>84.263999999999996</v>
      </c>
      <c r="H1781" s="75" t="s">
        <v>2355</v>
      </c>
      <c r="I1781" s="76" t="s">
        <v>2291</v>
      </c>
      <c r="J1781" s="77" t="s">
        <v>2307</v>
      </c>
    </row>
    <row r="1782" spans="7:10">
      <c r="G1782" s="74">
        <v>84.268000000000001</v>
      </c>
      <c r="H1782" s="75" t="s">
        <v>2356</v>
      </c>
      <c r="I1782" s="76" t="s">
        <v>2291</v>
      </c>
      <c r="J1782" s="77" t="s">
        <v>2294</v>
      </c>
    </row>
    <row r="1783" spans="7:10">
      <c r="G1783" s="74">
        <v>84.274000000000001</v>
      </c>
      <c r="H1783" s="75" t="s">
        <v>2357</v>
      </c>
      <c r="I1783" s="76" t="s">
        <v>2291</v>
      </c>
      <c r="J1783" s="77" t="s">
        <v>2299</v>
      </c>
    </row>
    <row r="1784" spans="7:10">
      <c r="G1784" s="74">
        <v>84.281999999999996</v>
      </c>
      <c r="H1784" s="75" t="s">
        <v>2358</v>
      </c>
      <c r="I1784" s="76" t="s">
        <v>2291</v>
      </c>
      <c r="J1784" s="77" t="s">
        <v>2292</v>
      </c>
    </row>
    <row r="1785" spans="7:10">
      <c r="G1785" s="74">
        <v>84.283000000000001</v>
      </c>
      <c r="H1785" s="75" t="s">
        <v>2359</v>
      </c>
      <c r="I1785" s="76" t="s">
        <v>2291</v>
      </c>
      <c r="J1785" s="77" t="s">
        <v>2292</v>
      </c>
    </row>
    <row r="1786" spans="7:10">
      <c r="G1786" s="74">
        <v>84.287000000000006</v>
      </c>
      <c r="H1786" s="75" t="s">
        <v>2360</v>
      </c>
      <c r="I1786" s="76" t="s">
        <v>2291</v>
      </c>
      <c r="J1786" s="77" t="s">
        <v>2292</v>
      </c>
    </row>
    <row r="1787" spans="7:10">
      <c r="G1787" s="74">
        <v>84.295000000000002</v>
      </c>
      <c r="H1787" s="75" t="s">
        <v>2361</v>
      </c>
      <c r="I1787" s="76" t="s">
        <v>2291</v>
      </c>
      <c r="J1787" s="77" t="s">
        <v>2292</v>
      </c>
    </row>
    <row r="1788" spans="7:10">
      <c r="G1788" s="74">
        <v>84.299000000000007</v>
      </c>
      <c r="H1788" s="75" t="s">
        <v>2362</v>
      </c>
      <c r="I1788" s="76" t="s">
        <v>2291</v>
      </c>
      <c r="J1788" s="77" t="s">
        <v>2292</v>
      </c>
    </row>
    <row r="1789" spans="7:10">
      <c r="G1789" s="74">
        <v>84.305000000000007</v>
      </c>
      <c r="H1789" s="75" t="s">
        <v>2363</v>
      </c>
      <c r="I1789" s="76" t="s">
        <v>2291</v>
      </c>
      <c r="J1789" s="77" t="s">
        <v>2364</v>
      </c>
    </row>
    <row r="1790" spans="7:10">
      <c r="G1790" s="74">
        <v>84.31</v>
      </c>
      <c r="H1790" s="75" t="s">
        <v>2365</v>
      </c>
      <c r="I1790" s="76" t="s">
        <v>2291</v>
      </c>
      <c r="J1790" s="77" t="s">
        <v>2292</v>
      </c>
    </row>
    <row r="1791" spans="7:10">
      <c r="G1791" s="74">
        <v>84.314999999999998</v>
      </c>
      <c r="H1791" s="75" t="s">
        <v>2366</v>
      </c>
      <c r="I1791" s="76" t="s">
        <v>2291</v>
      </c>
      <c r="J1791" s="77" t="s">
        <v>2307</v>
      </c>
    </row>
    <row r="1792" spans="7:10">
      <c r="G1792" s="74">
        <v>84.322999999999993</v>
      </c>
      <c r="H1792" s="75" t="s">
        <v>2367</v>
      </c>
      <c r="I1792" s="76" t="s">
        <v>2291</v>
      </c>
      <c r="J1792" s="77" t="s">
        <v>2307</v>
      </c>
    </row>
    <row r="1793" spans="7:10">
      <c r="G1793" s="74">
        <v>84.323999999999998</v>
      </c>
      <c r="H1793" s="75" t="s">
        <v>2368</v>
      </c>
      <c r="I1793" s="76" t="s">
        <v>2291</v>
      </c>
      <c r="J1793" s="77" t="s">
        <v>2364</v>
      </c>
    </row>
    <row r="1794" spans="7:10">
      <c r="G1794" s="74">
        <v>84.325000000000003</v>
      </c>
      <c r="H1794" s="75" t="s">
        <v>2369</v>
      </c>
      <c r="I1794" s="76" t="s">
        <v>2291</v>
      </c>
      <c r="J1794" s="77" t="s">
        <v>2307</v>
      </c>
    </row>
    <row r="1795" spans="7:10">
      <c r="G1795" s="74">
        <v>84.325999999999993</v>
      </c>
      <c r="H1795" s="75" t="s">
        <v>2370</v>
      </c>
      <c r="I1795" s="76" t="s">
        <v>2291</v>
      </c>
      <c r="J1795" s="77" t="s">
        <v>2307</v>
      </c>
    </row>
    <row r="1796" spans="7:10">
      <c r="G1796" s="74">
        <v>84.326999999999998</v>
      </c>
      <c r="H1796" s="75" t="s">
        <v>2371</v>
      </c>
      <c r="I1796" s="76" t="s">
        <v>2291</v>
      </c>
      <c r="J1796" s="77" t="s">
        <v>2307</v>
      </c>
    </row>
    <row r="1797" spans="7:10">
      <c r="G1797" s="74">
        <v>84.328000000000003</v>
      </c>
      <c r="H1797" s="75" t="s">
        <v>2372</v>
      </c>
      <c r="I1797" s="76" t="s">
        <v>2291</v>
      </c>
      <c r="J1797" s="77" t="s">
        <v>2307</v>
      </c>
    </row>
    <row r="1798" spans="7:10">
      <c r="G1798" s="74">
        <v>84.328999999999994</v>
      </c>
      <c r="H1798" s="75" t="s">
        <v>2373</v>
      </c>
      <c r="I1798" s="76" t="s">
        <v>2291</v>
      </c>
      <c r="J1798" s="77" t="s">
        <v>2364</v>
      </c>
    </row>
    <row r="1799" spans="7:10">
      <c r="G1799" s="74">
        <v>84.334000000000003</v>
      </c>
      <c r="H1799" s="75" t="s">
        <v>2374</v>
      </c>
      <c r="I1799" s="76" t="s">
        <v>2291</v>
      </c>
      <c r="J1799" s="77" t="s">
        <v>2299</v>
      </c>
    </row>
    <row r="1800" spans="7:10">
      <c r="G1800" s="74">
        <v>84.334999999999994</v>
      </c>
      <c r="H1800" s="75" t="s">
        <v>2375</v>
      </c>
      <c r="I1800" s="76" t="s">
        <v>2291</v>
      </c>
      <c r="J1800" s="77" t="s">
        <v>2299</v>
      </c>
    </row>
    <row r="1801" spans="7:10">
      <c r="G1801" s="74">
        <v>84.335999999999999</v>
      </c>
      <c r="H1801" s="75" t="s">
        <v>2376</v>
      </c>
      <c r="I1801" s="76" t="s">
        <v>2291</v>
      </c>
      <c r="J1801" s="77" t="s">
        <v>2292</v>
      </c>
    </row>
    <row r="1802" spans="7:10">
      <c r="G1802" s="74">
        <v>84.350999999999999</v>
      </c>
      <c r="H1802" s="75" t="s">
        <v>2377</v>
      </c>
      <c r="I1802" s="76" t="s">
        <v>2291</v>
      </c>
      <c r="J1802" s="77" t="s">
        <v>2292</v>
      </c>
    </row>
    <row r="1803" spans="7:10">
      <c r="G1803" s="74">
        <v>84.353999999999999</v>
      </c>
      <c r="H1803" s="75" t="s">
        <v>2378</v>
      </c>
      <c r="I1803" s="76" t="s">
        <v>2291</v>
      </c>
      <c r="J1803" s="77" t="s">
        <v>2292</v>
      </c>
    </row>
    <row r="1804" spans="7:10">
      <c r="G1804" s="74">
        <v>84.355999999999995</v>
      </c>
      <c r="H1804" s="75" t="s">
        <v>2379</v>
      </c>
      <c r="I1804" s="76" t="s">
        <v>2291</v>
      </c>
      <c r="J1804" s="77" t="s">
        <v>2292</v>
      </c>
    </row>
    <row r="1805" spans="7:10">
      <c r="G1805" s="74">
        <v>84.358000000000004</v>
      </c>
      <c r="H1805" s="75" t="s">
        <v>2380</v>
      </c>
      <c r="I1805" s="76" t="s">
        <v>2291</v>
      </c>
      <c r="J1805" s="77" t="s">
        <v>2292</v>
      </c>
    </row>
    <row r="1806" spans="7:10">
      <c r="G1806" s="74">
        <v>84.361999999999995</v>
      </c>
      <c r="H1806" s="75" t="s">
        <v>2381</v>
      </c>
      <c r="I1806" s="76" t="s">
        <v>2291</v>
      </c>
      <c r="J1806" s="77" t="s">
        <v>2292</v>
      </c>
    </row>
    <row r="1807" spans="7:10">
      <c r="G1807" s="74">
        <v>84.364999999999995</v>
      </c>
      <c r="H1807" s="75" t="s">
        <v>2382</v>
      </c>
      <c r="I1807" s="76" t="s">
        <v>2291</v>
      </c>
      <c r="J1807" s="77" t="s">
        <v>2292</v>
      </c>
    </row>
    <row r="1808" spans="7:10">
      <c r="G1808" s="74">
        <v>84.367000000000004</v>
      </c>
      <c r="H1808" s="75" t="s">
        <v>2383</v>
      </c>
      <c r="I1808" s="76" t="s">
        <v>2291</v>
      </c>
      <c r="J1808" s="77" t="s">
        <v>2292</v>
      </c>
    </row>
    <row r="1809" spans="7:10">
      <c r="G1809" s="74">
        <v>84.367999999999995</v>
      </c>
      <c r="H1809" s="75" t="s">
        <v>2384</v>
      </c>
      <c r="I1809" s="76" t="s">
        <v>2291</v>
      </c>
      <c r="J1809" s="77" t="s">
        <v>2292</v>
      </c>
    </row>
    <row r="1810" spans="7:10">
      <c r="G1810" s="74">
        <v>84.369</v>
      </c>
      <c r="H1810" s="75" t="s">
        <v>2385</v>
      </c>
      <c r="I1810" s="76" t="s">
        <v>2291</v>
      </c>
      <c r="J1810" s="77" t="s">
        <v>2292</v>
      </c>
    </row>
    <row r="1811" spans="7:10">
      <c r="G1811" s="74">
        <v>84.37</v>
      </c>
      <c r="H1811" s="75" t="s">
        <v>2386</v>
      </c>
      <c r="I1811" s="76" t="s">
        <v>2291</v>
      </c>
      <c r="J1811" s="77" t="s">
        <v>2292</v>
      </c>
    </row>
    <row r="1812" spans="7:10">
      <c r="G1812" s="74">
        <v>84.370999999999995</v>
      </c>
      <c r="H1812" s="75" t="s">
        <v>2387</v>
      </c>
      <c r="I1812" s="76" t="s">
        <v>2291</v>
      </c>
      <c r="J1812" s="77" t="s">
        <v>2292</v>
      </c>
    </row>
    <row r="1813" spans="7:10">
      <c r="G1813" s="74">
        <v>84.372</v>
      </c>
      <c r="H1813" s="75" t="s">
        <v>2388</v>
      </c>
      <c r="I1813" s="76" t="s">
        <v>2291</v>
      </c>
      <c r="J1813" s="77" t="s">
        <v>2364</v>
      </c>
    </row>
    <row r="1814" spans="7:10">
      <c r="G1814" s="74">
        <v>84.373000000000005</v>
      </c>
      <c r="H1814" s="75" t="s">
        <v>2389</v>
      </c>
      <c r="I1814" s="76" t="s">
        <v>2291</v>
      </c>
      <c r="J1814" s="77" t="s">
        <v>2307</v>
      </c>
    </row>
    <row r="1815" spans="7:10">
      <c r="G1815" s="74">
        <v>84.373999999999995</v>
      </c>
      <c r="H1815" s="75" t="s">
        <v>2390</v>
      </c>
      <c r="I1815" s="76" t="s">
        <v>2291</v>
      </c>
      <c r="J1815" s="77" t="s">
        <v>2292</v>
      </c>
    </row>
    <row r="1816" spans="7:10">
      <c r="G1816" s="74">
        <v>84.379000000000005</v>
      </c>
      <c r="H1816" s="75" t="s">
        <v>2391</v>
      </c>
      <c r="I1816" s="76" t="s">
        <v>2291</v>
      </c>
      <c r="J1816" s="77" t="s">
        <v>2294</v>
      </c>
    </row>
    <row r="1817" spans="7:10">
      <c r="G1817" s="74">
        <v>84.38</v>
      </c>
      <c r="H1817" s="75" t="s">
        <v>2392</v>
      </c>
      <c r="I1817" s="76" t="s">
        <v>2291</v>
      </c>
      <c r="J1817" s="77" t="s">
        <v>2307</v>
      </c>
    </row>
    <row r="1818" spans="7:10">
      <c r="G1818" s="74">
        <v>84.382000000000005</v>
      </c>
      <c r="H1818" s="75" t="s">
        <v>2393</v>
      </c>
      <c r="I1818" s="76" t="s">
        <v>2291</v>
      </c>
      <c r="J1818" s="77" t="s">
        <v>2299</v>
      </c>
    </row>
    <row r="1819" spans="7:10">
      <c r="G1819" s="74">
        <v>84.403000000000006</v>
      </c>
      <c r="H1819" s="75" t="s">
        <v>2394</v>
      </c>
      <c r="I1819" s="76" t="s">
        <v>2291</v>
      </c>
      <c r="J1819" s="77" t="s">
        <v>2292</v>
      </c>
    </row>
    <row r="1820" spans="7:10">
      <c r="G1820" s="74">
        <v>84.406999999999996</v>
      </c>
      <c r="H1820" s="75" t="s">
        <v>2395</v>
      </c>
      <c r="I1820" s="76" t="s">
        <v>2291</v>
      </c>
      <c r="J1820" s="77" t="s">
        <v>2299</v>
      </c>
    </row>
    <row r="1821" spans="7:10">
      <c r="G1821" s="74">
        <v>84.408000000000001</v>
      </c>
      <c r="H1821" s="75" t="s">
        <v>2396</v>
      </c>
      <c r="I1821" s="76" t="s">
        <v>2291</v>
      </c>
      <c r="J1821" s="77" t="s">
        <v>2294</v>
      </c>
    </row>
    <row r="1822" spans="7:10">
      <c r="G1822" s="74">
        <v>84.411000000000001</v>
      </c>
      <c r="H1822" s="75" t="s">
        <v>2397</v>
      </c>
      <c r="I1822" s="76" t="s">
        <v>2291</v>
      </c>
      <c r="J1822" s="77" t="s">
        <v>2292</v>
      </c>
    </row>
    <row r="1823" spans="7:10">
      <c r="G1823" s="74">
        <v>84.415000000000006</v>
      </c>
      <c r="H1823" s="75" t="s">
        <v>2398</v>
      </c>
      <c r="I1823" s="76" t="s">
        <v>2291</v>
      </c>
      <c r="J1823" s="77" t="s">
        <v>2292</v>
      </c>
    </row>
    <row r="1824" spans="7:10">
      <c r="G1824" s="74">
        <v>84.417000000000002</v>
      </c>
      <c r="H1824" s="75" t="s">
        <v>2399</v>
      </c>
      <c r="I1824" s="76" t="s">
        <v>2400</v>
      </c>
      <c r="J1824" s="77" t="s">
        <v>301</v>
      </c>
    </row>
    <row r="1825" spans="7:10">
      <c r="G1825" s="74">
        <v>84.421000000000006</v>
      </c>
      <c r="H1825" s="75" t="s">
        <v>2401</v>
      </c>
      <c r="I1825" s="76" t="s">
        <v>2400</v>
      </c>
      <c r="J1825" s="77" t="s">
        <v>301</v>
      </c>
    </row>
    <row r="1826" spans="7:10">
      <c r="G1826" s="74">
        <v>84.421999999999997</v>
      </c>
      <c r="H1826" s="75" t="s">
        <v>2402</v>
      </c>
      <c r="I1826" s="76" t="s">
        <v>2400</v>
      </c>
      <c r="J1826" s="77" t="s">
        <v>301</v>
      </c>
    </row>
    <row r="1827" spans="7:10">
      <c r="G1827" s="74">
        <v>84.423000000000002</v>
      </c>
      <c r="H1827" s="75" t="s">
        <v>2403</v>
      </c>
      <c r="I1827" s="76" t="s">
        <v>2291</v>
      </c>
      <c r="J1827" s="77" t="s">
        <v>2292</v>
      </c>
    </row>
    <row r="1828" spans="7:10">
      <c r="G1828" s="74">
        <v>84.424000000000007</v>
      </c>
      <c r="H1828" s="75" t="s">
        <v>2404</v>
      </c>
      <c r="I1828" s="76" t="s">
        <v>2400</v>
      </c>
      <c r="J1828" s="77" t="s">
        <v>301</v>
      </c>
    </row>
    <row r="1829" spans="7:10">
      <c r="G1829" s="74">
        <v>84.424999999999997</v>
      </c>
      <c r="H1829" s="75" t="s">
        <v>2405</v>
      </c>
      <c r="I1829" s="76" t="s">
        <v>2400</v>
      </c>
      <c r="J1829" s="77" t="s">
        <v>301</v>
      </c>
    </row>
    <row r="1830" spans="7:10">
      <c r="G1830" s="74">
        <v>84.426000000000002</v>
      </c>
      <c r="H1830" s="75" t="s">
        <v>2406</v>
      </c>
      <c r="I1830" s="76" t="s">
        <v>2400</v>
      </c>
      <c r="J1830" s="77" t="s">
        <v>301</v>
      </c>
    </row>
    <row r="1831" spans="7:10">
      <c r="G1831" s="74">
        <v>84.427000000000007</v>
      </c>
      <c r="H1831" s="75" t="s">
        <v>2407</v>
      </c>
      <c r="I1831" s="76" t="s">
        <v>2400</v>
      </c>
      <c r="J1831" s="77" t="s">
        <v>301</v>
      </c>
    </row>
    <row r="1832" spans="7:10">
      <c r="G1832" s="74">
        <v>84.427999999999997</v>
      </c>
      <c r="H1832" s="75" t="s">
        <v>2408</v>
      </c>
      <c r="I1832" s="76" t="s">
        <v>2400</v>
      </c>
      <c r="J1832" s="77" t="s">
        <v>301</v>
      </c>
    </row>
    <row r="1833" spans="7:10">
      <c r="G1833" s="74">
        <v>85.001999999999995</v>
      </c>
      <c r="H1833" s="75" t="s">
        <v>2409</v>
      </c>
      <c r="I1833" s="76" t="s">
        <v>2410</v>
      </c>
      <c r="J1833" s="77" t="s">
        <v>2411</v>
      </c>
    </row>
    <row r="1834" spans="7:10">
      <c r="G1834" s="74">
        <v>85.2</v>
      </c>
      <c r="H1834" s="75" t="s">
        <v>2412</v>
      </c>
      <c r="I1834" s="76" t="s">
        <v>2413</v>
      </c>
      <c r="J1834" s="77" t="s">
        <v>2414</v>
      </c>
    </row>
    <row r="1835" spans="7:10">
      <c r="G1835" s="74">
        <v>85.4</v>
      </c>
      <c r="H1835" s="75" t="s">
        <v>2415</v>
      </c>
      <c r="I1835" s="76" t="s">
        <v>2416</v>
      </c>
      <c r="J1835" s="77" t="s">
        <v>2417</v>
      </c>
    </row>
    <row r="1836" spans="7:10">
      <c r="G1836" s="74">
        <v>85.402000000000001</v>
      </c>
      <c r="H1836" s="75" t="s">
        <v>2418</v>
      </c>
      <c r="I1836" s="76" t="s">
        <v>2416</v>
      </c>
      <c r="J1836" s="77" t="s">
        <v>2417</v>
      </c>
    </row>
    <row r="1837" spans="7:10">
      <c r="G1837" s="74">
        <v>85.75</v>
      </c>
      <c r="H1837" s="75" t="s">
        <v>2419</v>
      </c>
      <c r="I1837" s="76" t="s">
        <v>2420</v>
      </c>
      <c r="J1837" s="77" t="s">
        <v>2421</v>
      </c>
    </row>
    <row r="1838" spans="7:10">
      <c r="G1838" s="74">
        <v>85.801000000000002</v>
      </c>
      <c r="H1838" s="75" t="s">
        <v>2422</v>
      </c>
      <c r="I1838" s="76" t="s">
        <v>2423</v>
      </c>
      <c r="J1838" s="77" t="s">
        <v>2424</v>
      </c>
    </row>
    <row r="1839" spans="7:10">
      <c r="G1839" s="74">
        <v>85.802000000000007</v>
      </c>
      <c r="H1839" s="75" t="s">
        <v>2425</v>
      </c>
      <c r="I1839" s="76" t="s">
        <v>2423</v>
      </c>
      <c r="J1839" s="77" t="s">
        <v>2424</v>
      </c>
    </row>
    <row r="1840" spans="7:10">
      <c r="G1840" s="74">
        <v>85.802999999999997</v>
      </c>
      <c r="H1840" s="75" t="s">
        <v>2426</v>
      </c>
      <c r="I1840" s="76" t="s">
        <v>2423</v>
      </c>
      <c r="J1840" s="77" t="s">
        <v>2424</v>
      </c>
    </row>
    <row r="1841" spans="7:10">
      <c r="G1841" s="74">
        <v>86.001000000000005</v>
      </c>
      <c r="H1841" s="75" t="s">
        <v>2427</v>
      </c>
      <c r="I1841" s="76" t="s">
        <v>2428</v>
      </c>
      <c r="J1841" s="77" t="s">
        <v>2429</v>
      </c>
    </row>
    <row r="1842" spans="7:10">
      <c r="G1842" s="74">
        <v>87.001999999999995</v>
      </c>
      <c r="H1842" s="75" t="s">
        <v>2430</v>
      </c>
      <c r="I1842" s="76" t="s">
        <v>2431</v>
      </c>
      <c r="J1842" s="77" t="s">
        <v>2432</v>
      </c>
    </row>
    <row r="1843" spans="7:10">
      <c r="G1843" s="74">
        <v>87.003</v>
      </c>
      <c r="H1843" s="75" t="s">
        <v>2433</v>
      </c>
      <c r="I1843" s="76" t="s">
        <v>2431</v>
      </c>
      <c r="J1843" s="77" t="s">
        <v>2432</v>
      </c>
    </row>
    <row r="1844" spans="7:10">
      <c r="G1844" s="74">
        <v>87.051000000000002</v>
      </c>
      <c r="H1844" s="75" t="s">
        <v>771</v>
      </c>
      <c r="I1844" s="76" t="s">
        <v>2434</v>
      </c>
      <c r="J1844" s="77" t="s">
        <v>2435</v>
      </c>
    </row>
    <row r="1845" spans="7:10">
      <c r="G1845" s="74">
        <v>87.052000000000007</v>
      </c>
      <c r="H1845" s="75" t="s">
        <v>2436</v>
      </c>
      <c r="I1845" s="76" t="s">
        <v>2434</v>
      </c>
      <c r="J1845" s="77" t="s">
        <v>2435</v>
      </c>
    </row>
    <row r="1846" spans="7:10">
      <c r="G1846" s="74">
        <v>89.001000000000005</v>
      </c>
      <c r="H1846" s="75" t="s">
        <v>2437</v>
      </c>
      <c r="I1846" s="76" t="s">
        <v>2438</v>
      </c>
      <c r="J1846" s="77" t="s">
        <v>2439</v>
      </c>
    </row>
    <row r="1847" spans="7:10">
      <c r="G1847" s="74">
        <v>89.003</v>
      </c>
      <c r="H1847" s="75" t="s">
        <v>2440</v>
      </c>
      <c r="I1847" s="76" t="s">
        <v>2438</v>
      </c>
      <c r="J1847" s="77" t="s">
        <v>2439</v>
      </c>
    </row>
    <row r="1848" spans="7:10">
      <c r="G1848" s="74">
        <v>90.1</v>
      </c>
      <c r="H1848" s="75" t="s">
        <v>2441</v>
      </c>
      <c r="I1848" s="76" t="s">
        <v>2442</v>
      </c>
      <c r="J1848" s="77" t="s">
        <v>2443</v>
      </c>
    </row>
    <row r="1849" spans="7:10">
      <c r="G1849" s="74">
        <v>90.198999999999998</v>
      </c>
      <c r="H1849" s="75" t="s">
        <v>2444</v>
      </c>
      <c r="I1849" s="76" t="s">
        <v>2442</v>
      </c>
      <c r="J1849" s="77" t="s">
        <v>2443</v>
      </c>
    </row>
    <row r="1850" spans="7:10">
      <c r="G1850" s="74">
        <v>90.2</v>
      </c>
      <c r="H1850" s="75" t="s">
        <v>2445</v>
      </c>
      <c r="I1850" s="76" t="s">
        <v>2446</v>
      </c>
      <c r="J1850" s="77" t="s">
        <v>2445</v>
      </c>
    </row>
    <row r="1851" spans="7:10">
      <c r="G1851" s="74">
        <v>90.3</v>
      </c>
      <c r="H1851" s="75" t="s">
        <v>2447</v>
      </c>
      <c r="I1851" s="76" t="s">
        <v>2448</v>
      </c>
      <c r="J1851" s="77" t="s">
        <v>2449</v>
      </c>
    </row>
    <row r="1852" spans="7:10">
      <c r="G1852" s="74">
        <v>90.4</v>
      </c>
      <c r="H1852" s="75" t="s">
        <v>2450</v>
      </c>
      <c r="I1852" s="76" t="s">
        <v>2451</v>
      </c>
      <c r="J1852" s="77" t="s">
        <v>2452</v>
      </c>
    </row>
    <row r="1853" spans="7:10">
      <c r="G1853" s="74">
        <v>90.400999999999996</v>
      </c>
      <c r="H1853" s="75" t="s">
        <v>2453</v>
      </c>
      <c r="I1853" s="76" t="s">
        <v>2451</v>
      </c>
      <c r="J1853" s="77" t="s">
        <v>2452</v>
      </c>
    </row>
    <row r="1854" spans="7:10">
      <c r="G1854" s="74">
        <v>90.403999999999996</v>
      </c>
      <c r="H1854" s="75" t="s">
        <v>2454</v>
      </c>
      <c r="I1854" s="76" t="s">
        <v>2451</v>
      </c>
      <c r="J1854" s="77" t="s">
        <v>2452</v>
      </c>
    </row>
    <row r="1855" spans="7:10">
      <c r="G1855" s="74">
        <v>90.5</v>
      </c>
      <c r="H1855" s="75" t="s">
        <v>2455</v>
      </c>
      <c r="I1855" s="76" t="s">
        <v>2456</v>
      </c>
      <c r="J1855" s="77" t="s">
        <v>2457</v>
      </c>
    </row>
    <row r="1856" spans="7:10">
      <c r="G1856" s="74">
        <v>90.600999999999999</v>
      </c>
      <c r="H1856" s="75" t="s">
        <v>2458</v>
      </c>
      <c r="I1856" s="76" t="s">
        <v>2459</v>
      </c>
      <c r="J1856" s="77" t="s">
        <v>2460</v>
      </c>
    </row>
    <row r="1857" spans="7:10">
      <c r="G1857" s="74">
        <v>90.704999999999998</v>
      </c>
      <c r="H1857" s="75" t="s">
        <v>2461</v>
      </c>
      <c r="I1857" s="76" t="s">
        <v>2462</v>
      </c>
      <c r="J1857" s="77" t="s">
        <v>2463</v>
      </c>
    </row>
    <row r="1858" spans="7:10">
      <c r="G1858" s="74">
        <v>90.8</v>
      </c>
      <c r="H1858" s="75" t="s">
        <v>2464</v>
      </c>
      <c r="I1858" s="76" t="s">
        <v>2465</v>
      </c>
      <c r="J1858" s="77" t="s">
        <v>2466</v>
      </c>
    </row>
    <row r="1859" spans="7:10">
      <c r="G1859" s="74">
        <v>91.004999999999995</v>
      </c>
      <c r="H1859" s="75" t="s">
        <v>2467</v>
      </c>
      <c r="I1859" s="76" t="s">
        <v>2468</v>
      </c>
      <c r="J1859" s="77" t="s">
        <v>2469</v>
      </c>
    </row>
    <row r="1860" spans="7:10">
      <c r="G1860" s="74">
        <v>92.001999999999995</v>
      </c>
      <c r="H1860" s="75" t="s">
        <v>2470</v>
      </c>
      <c r="I1860" s="76" t="s">
        <v>2471</v>
      </c>
      <c r="J1860" s="77" t="s">
        <v>2472</v>
      </c>
    </row>
    <row r="1861" spans="7:10">
      <c r="G1861" s="74">
        <v>93.007000000000005</v>
      </c>
      <c r="H1861" s="75" t="s">
        <v>2473</v>
      </c>
      <c r="I1861" s="76" t="s">
        <v>2474</v>
      </c>
      <c r="J1861" s="77" t="s">
        <v>2475</v>
      </c>
    </row>
    <row r="1862" spans="7:10">
      <c r="G1862" s="74">
        <v>93.007999999999996</v>
      </c>
      <c r="H1862" s="75" t="s">
        <v>2476</v>
      </c>
      <c r="I1862" s="76" t="s">
        <v>2474</v>
      </c>
      <c r="J1862" s="77" t="s">
        <v>2477</v>
      </c>
    </row>
    <row r="1863" spans="7:10">
      <c r="G1863" s="74">
        <v>93.010999999999996</v>
      </c>
      <c r="H1863" s="75" t="s">
        <v>2478</v>
      </c>
      <c r="I1863" s="76" t="s">
        <v>2474</v>
      </c>
      <c r="J1863" s="77" t="s">
        <v>2479</v>
      </c>
    </row>
    <row r="1864" spans="7:10">
      <c r="G1864" s="74">
        <v>93.019000000000005</v>
      </c>
      <c r="H1864" s="75" t="s">
        <v>2480</v>
      </c>
      <c r="I1864" s="76" t="s">
        <v>2474</v>
      </c>
      <c r="J1864" s="77" t="s">
        <v>2477</v>
      </c>
    </row>
    <row r="1865" spans="7:10">
      <c r="G1865" s="74">
        <v>93.040999999999997</v>
      </c>
      <c r="H1865" s="75" t="s">
        <v>2481</v>
      </c>
      <c r="I1865" s="76" t="s">
        <v>2474</v>
      </c>
      <c r="J1865" s="77" t="s">
        <v>2482</v>
      </c>
    </row>
    <row r="1866" spans="7:10">
      <c r="G1866" s="74">
        <v>93.042000000000002</v>
      </c>
      <c r="H1866" s="75" t="s">
        <v>2483</v>
      </c>
      <c r="I1866" s="76" t="s">
        <v>2474</v>
      </c>
      <c r="J1866" s="77" t="s">
        <v>2482</v>
      </c>
    </row>
    <row r="1867" spans="7:10">
      <c r="G1867" s="74">
        <v>93.043000000000006</v>
      </c>
      <c r="H1867" s="75" t="s">
        <v>2484</v>
      </c>
      <c r="I1867" s="76" t="s">
        <v>2474</v>
      </c>
      <c r="J1867" s="77" t="s">
        <v>2482</v>
      </c>
    </row>
    <row r="1868" spans="7:10">
      <c r="G1868" s="74">
        <v>93.043999999999997</v>
      </c>
      <c r="H1868" s="75" t="s">
        <v>2485</v>
      </c>
      <c r="I1868" s="76" t="s">
        <v>2474</v>
      </c>
      <c r="J1868" s="77" t="s">
        <v>2482</v>
      </c>
    </row>
    <row r="1869" spans="7:10">
      <c r="G1869" s="74">
        <v>93.045000000000002</v>
      </c>
      <c r="H1869" s="75" t="s">
        <v>2486</v>
      </c>
      <c r="I1869" s="76" t="s">
        <v>2474</v>
      </c>
      <c r="J1869" s="77" t="s">
        <v>2482</v>
      </c>
    </row>
    <row r="1870" spans="7:10">
      <c r="G1870" s="74">
        <v>93.046999999999997</v>
      </c>
      <c r="H1870" s="75" t="s">
        <v>2487</v>
      </c>
      <c r="I1870" s="76" t="s">
        <v>2474</v>
      </c>
      <c r="J1870" s="77" t="s">
        <v>2482</v>
      </c>
    </row>
    <row r="1871" spans="7:10">
      <c r="G1871" s="74">
        <v>93.048000000000002</v>
      </c>
      <c r="H1871" s="75" t="s">
        <v>2488</v>
      </c>
      <c r="I1871" s="76" t="s">
        <v>2474</v>
      </c>
      <c r="J1871" s="77" t="s">
        <v>2482</v>
      </c>
    </row>
    <row r="1872" spans="7:10">
      <c r="G1872" s="74">
        <v>93.051000000000002</v>
      </c>
      <c r="H1872" s="75" t="s">
        <v>2489</v>
      </c>
      <c r="I1872" s="76" t="s">
        <v>2474</v>
      </c>
      <c r="J1872" s="77" t="s">
        <v>2482</v>
      </c>
    </row>
    <row r="1873" spans="7:10">
      <c r="G1873" s="74">
        <v>93.052000000000007</v>
      </c>
      <c r="H1873" s="75" t="s">
        <v>2490</v>
      </c>
      <c r="I1873" s="76" t="s">
        <v>2474</v>
      </c>
      <c r="J1873" s="77" t="s">
        <v>2482</v>
      </c>
    </row>
    <row r="1874" spans="7:10">
      <c r="G1874" s="74">
        <v>93.052999999999997</v>
      </c>
      <c r="H1874" s="75" t="s">
        <v>2491</v>
      </c>
      <c r="I1874" s="76" t="s">
        <v>2474</v>
      </c>
      <c r="J1874" s="77" t="s">
        <v>2482</v>
      </c>
    </row>
    <row r="1875" spans="7:10">
      <c r="G1875" s="74">
        <v>93.054000000000002</v>
      </c>
      <c r="H1875" s="75" t="s">
        <v>2492</v>
      </c>
      <c r="I1875" s="76" t="s">
        <v>2474</v>
      </c>
      <c r="J1875" s="77" t="s">
        <v>2482</v>
      </c>
    </row>
    <row r="1876" spans="7:10">
      <c r="G1876" s="74">
        <v>93.058999999999997</v>
      </c>
      <c r="H1876" s="75" t="s">
        <v>2493</v>
      </c>
      <c r="I1876" s="76" t="s">
        <v>2474</v>
      </c>
      <c r="J1876" s="77" t="s">
        <v>2479</v>
      </c>
    </row>
    <row r="1877" spans="7:10">
      <c r="G1877" s="74">
        <v>93.06</v>
      </c>
      <c r="H1877" s="75" t="s">
        <v>2494</v>
      </c>
      <c r="I1877" s="76" t="s">
        <v>2474</v>
      </c>
      <c r="J1877" s="77" t="s">
        <v>2495</v>
      </c>
    </row>
    <row r="1878" spans="7:10">
      <c r="G1878" s="74">
        <v>93.061000000000007</v>
      </c>
      <c r="H1878" s="75" t="s">
        <v>2496</v>
      </c>
      <c r="I1878" s="76" t="s">
        <v>2474</v>
      </c>
      <c r="J1878" s="77" t="s">
        <v>2497</v>
      </c>
    </row>
    <row r="1879" spans="7:10">
      <c r="G1879" s="74">
        <v>93.064999999999998</v>
      </c>
      <c r="H1879" s="75" t="s">
        <v>2498</v>
      </c>
      <c r="I1879" s="76" t="s">
        <v>2474</v>
      </c>
      <c r="J1879" s="77" t="s">
        <v>2497</v>
      </c>
    </row>
    <row r="1880" spans="7:10">
      <c r="G1880" s="74">
        <v>93.066000000000003</v>
      </c>
      <c r="H1880" s="75" t="s">
        <v>2499</v>
      </c>
      <c r="I1880" s="76" t="s">
        <v>2474</v>
      </c>
      <c r="J1880" s="77" t="s">
        <v>2497</v>
      </c>
    </row>
    <row r="1881" spans="7:10">
      <c r="G1881" s="74">
        <v>93.066999999999993</v>
      </c>
      <c r="H1881" s="75" t="s">
        <v>2500</v>
      </c>
      <c r="I1881" s="76" t="s">
        <v>2474</v>
      </c>
      <c r="J1881" s="77" t="s">
        <v>2497</v>
      </c>
    </row>
    <row r="1882" spans="7:10">
      <c r="G1882" s="74">
        <v>93.067999999999998</v>
      </c>
      <c r="H1882" s="75" t="s">
        <v>2501</v>
      </c>
      <c r="I1882" s="76" t="s">
        <v>2474</v>
      </c>
      <c r="J1882" s="77" t="s">
        <v>2497</v>
      </c>
    </row>
    <row r="1883" spans="7:10">
      <c r="G1883" s="74">
        <v>93.069000000000003</v>
      </c>
      <c r="H1883" s="75" t="s">
        <v>2502</v>
      </c>
      <c r="I1883" s="76" t="s">
        <v>2474</v>
      </c>
      <c r="J1883" s="77" t="s">
        <v>2497</v>
      </c>
    </row>
    <row r="1884" spans="7:10">
      <c r="G1884" s="74">
        <v>93.07</v>
      </c>
      <c r="H1884" s="75" t="s">
        <v>2503</v>
      </c>
      <c r="I1884" s="76" t="s">
        <v>2474</v>
      </c>
      <c r="J1884" s="77" t="s">
        <v>2497</v>
      </c>
    </row>
    <row r="1885" spans="7:10">
      <c r="G1885" s="74">
        <v>93.070999999999998</v>
      </c>
      <c r="H1885" s="75" t="s">
        <v>2504</v>
      </c>
      <c r="I1885" s="76" t="s">
        <v>2474</v>
      </c>
      <c r="J1885" s="77" t="s">
        <v>2482</v>
      </c>
    </row>
    <row r="1886" spans="7:10">
      <c r="G1886" s="74">
        <v>93.072000000000003</v>
      </c>
      <c r="H1886" s="75" t="s">
        <v>2505</v>
      </c>
      <c r="I1886" s="76" t="s">
        <v>2474</v>
      </c>
      <c r="J1886" s="77" t="s">
        <v>2482</v>
      </c>
    </row>
    <row r="1887" spans="7:10">
      <c r="G1887" s="74">
        <v>93.072999999999993</v>
      </c>
      <c r="H1887" s="75" t="s">
        <v>2506</v>
      </c>
      <c r="I1887" s="76" t="s">
        <v>2474</v>
      </c>
      <c r="J1887" s="77" t="s">
        <v>2497</v>
      </c>
    </row>
    <row r="1888" spans="7:10">
      <c r="G1888" s="74">
        <v>93.076999999999998</v>
      </c>
      <c r="H1888" s="75" t="s">
        <v>2507</v>
      </c>
      <c r="I1888" s="76" t="s">
        <v>2474</v>
      </c>
      <c r="J1888" s="77" t="s">
        <v>2508</v>
      </c>
    </row>
    <row r="1889" spans="7:10">
      <c r="G1889" s="74">
        <v>93.078000000000003</v>
      </c>
      <c r="H1889" s="75" t="s">
        <v>2509</v>
      </c>
      <c r="I1889" s="76" t="s">
        <v>2474</v>
      </c>
      <c r="J1889" s="77" t="s">
        <v>2477</v>
      </c>
    </row>
    <row r="1890" spans="7:10">
      <c r="G1890" s="74">
        <v>93.078999999999994</v>
      </c>
      <c r="H1890" s="75" t="s">
        <v>2510</v>
      </c>
      <c r="I1890" s="76" t="s">
        <v>2474</v>
      </c>
      <c r="J1890" s="77" t="s">
        <v>2497</v>
      </c>
    </row>
    <row r="1891" spans="7:10">
      <c r="G1891" s="74">
        <v>93.08</v>
      </c>
      <c r="H1891" s="75" t="s">
        <v>2511</v>
      </c>
      <c r="I1891" s="76" t="s">
        <v>2474</v>
      </c>
      <c r="J1891" s="77" t="s">
        <v>2497</v>
      </c>
    </row>
    <row r="1892" spans="7:10">
      <c r="G1892" s="74">
        <v>93.081000000000003</v>
      </c>
      <c r="H1892" s="75" t="s">
        <v>2512</v>
      </c>
      <c r="I1892" s="76" t="s">
        <v>2474</v>
      </c>
      <c r="J1892" s="77" t="s">
        <v>2477</v>
      </c>
    </row>
    <row r="1893" spans="7:10">
      <c r="G1893" s="74">
        <v>93.081999999999994</v>
      </c>
      <c r="H1893" s="75" t="s">
        <v>2513</v>
      </c>
      <c r="I1893" s="76" t="s">
        <v>2474</v>
      </c>
      <c r="J1893" s="77" t="s">
        <v>2497</v>
      </c>
    </row>
    <row r="1894" spans="7:10">
      <c r="G1894" s="74">
        <v>93.082999999999998</v>
      </c>
      <c r="H1894" s="75" t="s">
        <v>2514</v>
      </c>
      <c r="I1894" s="76" t="s">
        <v>2474</v>
      </c>
      <c r="J1894" s="77" t="s">
        <v>2497</v>
      </c>
    </row>
    <row r="1895" spans="7:10">
      <c r="G1895" s="74">
        <v>93.084000000000003</v>
      </c>
      <c r="H1895" s="75" t="s">
        <v>2515</v>
      </c>
      <c r="I1895" s="76" t="s">
        <v>2474</v>
      </c>
      <c r="J1895" s="77" t="s">
        <v>2497</v>
      </c>
    </row>
    <row r="1896" spans="7:10">
      <c r="G1896" s="74">
        <v>93.084999999999994</v>
      </c>
      <c r="H1896" s="75" t="s">
        <v>2516</v>
      </c>
      <c r="I1896" s="76" t="s">
        <v>2474</v>
      </c>
      <c r="J1896" s="77" t="s">
        <v>2475</v>
      </c>
    </row>
    <row r="1897" spans="7:10">
      <c r="G1897" s="74">
        <v>93.085999999999999</v>
      </c>
      <c r="H1897" s="75" t="s">
        <v>2517</v>
      </c>
      <c r="I1897" s="76" t="s">
        <v>2474</v>
      </c>
      <c r="J1897" s="77" t="s">
        <v>2495</v>
      </c>
    </row>
    <row r="1898" spans="7:10">
      <c r="G1898" s="74">
        <v>93.087000000000003</v>
      </c>
      <c r="H1898" s="75" t="s">
        <v>2518</v>
      </c>
      <c r="I1898" s="76" t="s">
        <v>2474</v>
      </c>
      <c r="J1898" s="77" t="s">
        <v>2495</v>
      </c>
    </row>
    <row r="1899" spans="7:10">
      <c r="G1899" s="74">
        <v>93.087999999999994</v>
      </c>
      <c r="H1899" s="75" t="s">
        <v>2519</v>
      </c>
      <c r="I1899" s="76" t="s">
        <v>2474</v>
      </c>
      <c r="J1899" s="77" t="s">
        <v>2475</v>
      </c>
    </row>
    <row r="1900" spans="7:10">
      <c r="G1900" s="74">
        <v>93.088999999999999</v>
      </c>
      <c r="H1900" s="75" t="s">
        <v>2520</v>
      </c>
      <c r="I1900" s="76" t="s">
        <v>2474</v>
      </c>
      <c r="J1900" s="77" t="s">
        <v>2477</v>
      </c>
    </row>
    <row r="1901" spans="7:10">
      <c r="G1901" s="74">
        <v>93.09</v>
      </c>
      <c r="H1901" s="75" t="s">
        <v>2521</v>
      </c>
      <c r="I1901" s="76" t="s">
        <v>2474</v>
      </c>
      <c r="J1901" s="77" t="s">
        <v>2495</v>
      </c>
    </row>
    <row r="1902" spans="7:10">
      <c r="G1902" s="74">
        <v>93.091999999999999</v>
      </c>
      <c r="H1902" s="75" t="s">
        <v>2522</v>
      </c>
      <c r="I1902" s="76" t="s">
        <v>2474</v>
      </c>
      <c r="J1902" s="77" t="s">
        <v>2495</v>
      </c>
    </row>
    <row r="1903" spans="7:10">
      <c r="G1903" s="74">
        <v>93.096999999999994</v>
      </c>
      <c r="H1903" s="75" t="s">
        <v>2523</v>
      </c>
      <c r="I1903" s="76" t="s">
        <v>2474</v>
      </c>
      <c r="J1903" s="77" t="s">
        <v>2497</v>
      </c>
    </row>
    <row r="1904" spans="7:10">
      <c r="G1904" s="74">
        <v>93.099000000000004</v>
      </c>
      <c r="H1904" s="75" t="s">
        <v>2524</v>
      </c>
      <c r="I1904" s="76" t="s">
        <v>2474</v>
      </c>
      <c r="J1904" s="77" t="s">
        <v>2497</v>
      </c>
    </row>
    <row r="1905" spans="7:10">
      <c r="G1905" s="74">
        <v>93.102999999999994</v>
      </c>
      <c r="H1905" s="75" t="s">
        <v>2525</v>
      </c>
      <c r="I1905" s="76" t="s">
        <v>2474</v>
      </c>
      <c r="J1905" s="77" t="s">
        <v>2526</v>
      </c>
    </row>
    <row r="1906" spans="7:10">
      <c r="G1906" s="74">
        <v>93.103999999999999</v>
      </c>
      <c r="H1906" s="75" t="s">
        <v>2527</v>
      </c>
      <c r="I1906" s="76" t="s">
        <v>2474</v>
      </c>
      <c r="J1906" s="77" t="s">
        <v>2528</v>
      </c>
    </row>
    <row r="1907" spans="7:10">
      <c r="G1907" s="74">
        <v>93.106999999999999</v>
      </c>
      <c r="H1907" s="75" t="s">
        <v>2529</v>
      </c>
      <c r="I1907" s="76" t="s">
        <v>2474</v>
      </c>
      <c r="J1907" s="77" t="s">
        <v>2479</v>
      </c>
    </row>
    <row r="1908" spans="7:10">
      <c r="G1908" s="74">
        <v>93.11</v>
      </c>
      <c r="H1908" s="75" t="s">
        <v>2530</v>
      </c>
      <c r="I1908" s="76" t="s">
        <v>2474</v>
      </c>
      <c r="J1908" s="77" t="s">
        <v>2479</v>
      </c>
    </row>
    <row r="1909" spans="7:10">
      <c r="G1909" s="74">
        <v>93.113</v>
      </c>
      <c r="H1909" s="75" t="s">
        <v>2531</v>
      </c>
      <c r="I1909" s="76" t="s">
        <v>2474</v>
      </c>
      <c r="J1909" s="77" t="s">
        <v>2508</v>
      </c>
    </row>
    <row r="1910" spans="7:10">
      <c r="G1910" s="74">
        <v>93.116</v>
      </c>
      <c r="H1910" s="75" t="s">
        <v>2532</v>
      </c>
      <c r="I1910" s="76" t="s">
        <v>2474</v>
      </c>
      <c r="J1910" s="77" t="s">
        <v>2497</v>
      </c>
    </row>
    <row r="1911" spans="7:10">
      <c r="G1911" s="74">
        <v>93.117000000000004</v>
      </c>
      <c r="H1911" s="75" t="s">
        <v>2533</v>
      </c>
      <c r="I1911" s="76" t="s">
        <v>2474</v>
      </c>
      <c r="J1911" s="77" t="s">
        <v>2479</v>
      </c>
    </row>
    <row r="1912" spans="7:10">
      <c r="G1912" s="74">
        <v>93.117999999999995</v>
      </c>
      <c r="H1912" s="75" t="s">
        <v>2534</v>
      </c>
      <c r="I1912" s="76" t="s">
        <v>2474</v>
      </c>
      <c r="J1912" s="77" t="s">
        <v>2497</v>
      </c>
    </row>
    <row r="1913" spans="7:10">
      <c r="G1913" s="74">
        <v>93.120999999999995</v>
      </c>
      <c r="H1913" s="75" t="s">
        <v>2535</v>
      </c>
      <c r="I1913" s="76" t="s">
        <v>2474</v>
      </c>
      <c r="J1913" s="77" t="s">
        <v>2508</v>
      </c>
    </row>
    <row r="1914" spans="7:10">
      <c r="G1914" s="74">
        <v>93.123000000000005</v>
      </c>
      <c r="H1914" s="75" t="s">
        <v>2536</v>
      </c>
      <c r="I1914" s="76" t="s">
        <v>2474</v>
      </c>
      <c r="J1914" s="77" t="s">
        <v>2537</v>
      </c>
    </row>
    <row r="1915" spans="7:10">
      <c r="G1915" s="74">
        <v>93.123999999999995</v>
      </c>
      <c r="H1915" s="75" t="s">
        <v>2538</v>
      </c>
      <c r="I1915" s="76" t="s">
        <v>2474</v>
      </c>
      <c r="J1915" s="77" t="s">
        <v>2479</v>
      </c>
    </row>
    <row r="1916" spans="7:10">
      <c r="G1916" s="74">
        <v>93.126999999999995</v>
      </c>
      <c r="H1916" s="75" t="s">
        <v>2539</v>
      </c>
      <c r="I1916" s="76" t="s">
        <v>2474</v>
      </c>
      <c r="J1916" s="77" t="s">
        <v>2479</v>
      </c>
    </row>
    <row r="1917" spans="7:10">
      <c r="G1917" s="74">
        <v>93.129000000000005</v>
      </c>
      <c r="H1917" s="75" t="s">
        <v>2540</v>
      </c>
      <c r="I1917" s="76" t="s">
        <v>2474</v>
      </c>
      <c r="J1917" s="77" t="s">
        <v>2479</v>
      </c>
    </row>
    <row r="1918" spans="7:10">
      <c r="G1918" s="74">
        <v>93.13</v>
      </c>
      <c r="H1918" s="75" t="s">
        <v>2541</v>
      </c>
      <c r="I1918" s="76" t="s">
        <v>2474</v>
      </c>
      <c r="J1918" s="77" t="s">
        <v>2479</v>
      </c>
    </row>
    <row r="1919" spans="7:10">
      <c r="G1919" s="74">
        <v>93.134</v>
      </c>
      <c r="H1919" s="75" t="s">
        <v>2542</v>
      </c>
      <c r="I1919" s="76" t="s">
        <v>2474</v>
      </c>
      <c r="J1919" s="77" t="s">
        <v>2479</v>
      </c>
    </row>
    <row r="1920" spans="7:10">
      <c r="G1920" s="74">
        <v>93.135000000000005</v>
      </c>
      <c r="H1920" s="75" t="s">
        <v>2543</v>
      </c>
      <c r="I1920" s="76" t="s">
        <v>2474</v>
      </c>
      <c r="J1920" s="77" t="s">
        <v>2497</v>
      </c>
    </row>
    <row r="1921" spans="7:10">
      <c r="G1921" s="74">
        <v>93.135999999999996</v>
      </c>
      <c r="H1921" s="75" t="s">
        <v>2544</v>
      </c>
      <c r="I1921" s="76" t="s">
        <v>2474</v>
      </c>
      <c r="J1921" s="77" t="s">
        <v>2497</v>
      </c>
    </row>
    <row r="1922" spans="7:10">
      <c r="G1922" s="74">
        <v>93.137</v>
      </c>
      <c r="H1922" s="75" t="s">
        <v>2545</v>
      </c>
      <c r="I1922" s="76" t="s">
        <v>2474</v>
      </c>
      <c r="J1922" s="77" t="s">
        <v>2475</v>
      </c>
    </row>
    <row r="1923" spans="7:10">
      <c r="G1923" s="74">
        <v>93.138000000000005</v>
      </c>
      <c r="H1923" s="75" t="s">
        <v>2546</v>
      </c>
      <c r="I1923" s="76" t="s">
        <v>2474</v>
      </c>
      <c r="J1923" s="77" t="s">
        <v>2528</v>
      </c>
    </row>
    <row r="1924" spans="7:10">
      <c r="G1924" s="74">
        <v>93.14</v>
      </c>
      <c r="H1924" s="75" t="s">
        <v>2547</v>
      </c>
      <c r="I1924" s="76" t="s">
        <v>2474</v>
      </c>
      <c r="J1924" s="77" t="s">
        <v>2508</v>
      </c>
    </row>
    <row r="1925" spans="7:10">
      <c r="G1925" s="74">
        <v>93.141999999999996</v>
      </c>
      <c r="H1925" s="75" t="s">
        <v>2548</v>
      </c>
      <c r="I1925" s="76" t="s">
        <v>2474</v>
      </c>
      <c r="J1925" s="77" t="s">
        <v>2508</v>
      </c>
    </row>
    <row r="1926" spans="7:10">
      <c r="G1926" s="74">
        <v>93.143000000000001</v>
      </c>
      <c r="H1926" s="75" t="s">
        <v>2549</v>
      </c>
      <c r="I1926" s="76" t="s">
        <v>2474</v>
      </c>
      <c r="J1926" s="77" t="s">
        <v>2508</v>
      </c>
    </row>
    <row r="1927" spans="7:10">
      <c r="G1927" s="74">
        <v>93.144999999999996</v>
      </c>
      <c r="H1927" s="75" t="s">
        <v>2550</v>
      </c>
      <c r="I1927" s="76" t="s">
        <v>2474</v>
      </c>
      <c r="J1927" s="77" t="s">
        <v>2479</v>
      </c>
    </row>
    <row r="1928" spans="7:10">
      <c r="G1928" s="74">
        <v>93.15</v>
      </c>
      <c r="H1928" s="75" t="s">
        <v>2551</v>
      </c>
      <c r="I1928" s="76" t="s">
        <v>2474</v>
      </c>
      <c r="J1928" s="77" t="s">
        <v>2528</v>
      </c>
    </row>
    <row r="1929" spans="7:10">
      <c r="G1929" s="74">
        <v>93.153000000000006</v>
      </c>
      <c r="H1929" s="75" t="s">
        <v>2552</v>
      </c>
      <c r="I1929" s="76" t="s">
        <v>2474</v>
      </c>
      <c r="J1929" s="77" t="s">
        <v>2479</v>
      </c>
    </row>
    <row r="1930" spans="7:10">
      <c r="G1930" s="74">
        <v>93.155000000000001</v>
      </c>
      <c r="H1930" s="75" t="s">
        <v>2553</v>
      </c>
      <c r="I1930" s="76" t="s">
        <v>2474</v>
      </c>
      <c r="J1930" s="77" t="s">
        <v>2479</v>
      </c>
    </row>
    <row r="1931" spans="7:10">
      <c r="G1931" s="74">
        <v>93.156999999999996</v>
      </c>
      <c r="H1931" s="75" t="s">
        <v>2554</v>
      </c>
      <c r="I1931" s="76" t="s">
        <v>2474</v>
      </c>
      <c r="J1931" s="77" t="s">
        <v>2479</v>
      </c>
    </row>
    <row r="1932" spans="7:10">
      <c r="G1932" s="74">
        <v>93.161000000000001</v>
      </c>
      <c r="H1932" s="75" t="s">
        <v>2555</v>
      </c>
      <c r="I1932" s="76" t="s">
        <v>2474</v>
      </c>
      <c r="J1932" s="77" t="s">
        <v>2497</v>
      </c>
    </row>
    <row r="1933" spans="7:10">
      <c r="G1933" s="74">
        <v>93.162000000000006</v>
      </c>
      <c r="H1933" s="75" t="s">
        <v>2556</v>
      </c>
      <c r="I1933" s="76" t="s">
        <v>2474</v>
      </c>
      <c r="J1933" s="77" t="s">
        <v>2479</v>
      </c>
    </row>
    <row r="1934" spans="7:10">
      <c r="G1934" s="74">
        <v>93.164000000000001</v>
      </c>
      <c r="H1934" s="75" t="s">
        <v>2557</v>
      </c>
      <c r="I1934" s="76" t="s">
        <v>2474</v>
      </c>
      <c r="J1934" s="77" t="s">
        <v>2537</v>
      </c>
    </row>
    <row r="1935" spans="7:10">
      <c r="G1935" s="74">
        <v>93.165000000000006</v>
      </c>
      <c r="H1935" s="75" t="s">
        <v>2558</v>
      </c>
      <c r="I1935" s="76" t="s">
        <v>2474</v>
      </c>
      <c r="J1935" s="77" t="s">
        <v>2479</v>
      </c>
    </row>
    <row r="1936" spans="7:10">
      <c r="G1936" s="74">
        <v>93.171999999999997</v>
      </c>
      <c r="H1936" s="75" t="s">
        <v>2559</v>
      </c>
      <c r="I1936" s="76" t="s">
        <v>2474</v>
      </c>
      <c r="J1936" s="77" t="s">
        <v>2508</v>
      </c>
    </row>
    <row r="1937" spans="7:10">
      <c r="G1937" s="74">
        <v>93.173000000000002</v>
      </c>
      <c r="H1937" s="75" t="s">
        <v>2560</v>
      </c>
      <c r="I1937" s="76" t="s">
        <v>2474</v>
      </c>
      <c r="J1937" s="77" t="s">
        <v>2508</v>
      </c>
    </row>
    <row r="1938" spans="7:10">
      <c r="G1938" s="74">
        <v>93.177999999999997</v>
      </c>
      <c r="H1938" s="75" t="s">
        <v>2561</v>
      </c>
      <c r="I1938" s="76" t="s">
        <v>2474</v>
      </c>
      <c r="J1938" s="77" t="s">
        <v>2479</v>
      </c>
    </row>
    <row r="1939" spans="7:10">
      <c r="G1939" s="74">
        <v>93.183999999999997</v>
      </c>
      <c r="H1939" s="75" t="s">
        <v>2562</v>
      </c>
      <c r="I1939" s="76" t="s">
        <v>2474</v>
      </c>
      <c r="J1939" s="77" t="s">
        <v>2497</v>
      </c>
    </row>
    <row r="1940" spans="7:10">
      <c r="G1940" s="74">
        <v>93.185000000000002</v>
      </c>
      <c r="H1940" s="75" t="s">
        <v>2563</v>
      </c>
      <c r="I1940" s="76" t="s">
        <v>2474</v>
      </c>
      <c r="J1940" s="77" t="s">
        <v>2497</v>
      </c>
    </row>
    <row r="1941" spans="7:10">
      <c r="G1941" s="74">
        <v>93.186000000000007</v>
      </c>
      <c r="H1941" s="75" t="s">
        <v>2564</v>
      </c>
      <c r="I1941" s="76" t="s">
        <v>2474</v>
      </c>
      <c r="J1941" s="77" t="s">
        <v>2479</v>
      </c>
    </row>
    <row r="1942" spans="7:10">
      <c r="G1942" s="74">
        <v>93.186999999999998</v>
      </c>
      <c r="H1942" s="75" t="s">
        <v>2565</v>
      </c>
      <c r="I1942" s="76" t="s">
        <v>2474</v>
      </c>
      <c r="J1942" s="77" t="s">
        <v>2508</v>
      </c>
    </row>
    <row r="1943" spans="7:10">
      <c r="G1943" s="74">
        <v>93.191000000000003</v>
      </c>
      <c r="H1943" s="75" t="s">
        <v>2566</v>
      </c>
      <c r="I1943" s="76" t="s">
        <v>2474</v>
      </c>
      <c r="J1943" s="77" t="s">
        <v>2479</v>
      </c>
    </row>
    <row r="1944" spans="7:10">
      <c r="G1944" s="74">
        <v>93.192999999999998</v>
      </c>
      <c r="H1944" s="75" t="s">
        <v>2567</v>
      </c>
      <c r="I1944" s="76" t="s">
        <v>2474</v>
      </c>
      <c r="J1944" s="77" t="s">
        <v>2537</v>
      </c>
    </row>
    <row r="1945" spans="7:10">
      <c r="G1945" s="74">
        <v>93.197000000000003</v>
      </c>
      <c r="H1945" s="75" t="s">
        <v>2568</v>
      </c>
      <c r="I1945" s="76" t="s">
        <v>2474</v>
      </c>
      <c r="J1945" s="77" t="s">
        <v>2497</v>
      </c>
    </row>
    <row r="1946" spans="7:10">
      <c r="G1946" s="74">
        <v>93.21</v>
      </c>
      <c r="H1946" s="75" t="s">
        <v>2569</v>
      </c>
      <c r="I1946" s="76" t="s">
        <v>2474</v>
      </c>
      <c r="J1946" s="77" t="s">
        <v>2537</v>
      </c>
    </row>
    <row r="1947" spans="7:10">
      <c r="G1947" s="74">
        <v>93.210999999999999</v>
      </c>
      <c r="H1947" s="75" t="s">
        <v>2570</v>
      </c>
      <c r="I1947" s="76" t="s">
        <v>2474</v>
      </c>
      <c r="J1947" s="77" t="s">
        <v>2479</v>
      </c>
    </row>
    <row r="1948" spans="7:10">
      <c r="G1948" s="74">
        <v>93.212999999999994</v>
      </c>
      <c r="H1948" s="75" t="s">
        <v>2571</v>
      </c>
      <c r="I1948" s="76" t="s">
        <v>2474</v>
      </c>
      <c r="J1948" s="77" t="s">
        <v>2508</v>
      </c>
    </row>
    <row r="1949" spans="7:10">
      <c r="G1949" s="74">
        <v>93.216999999999999</v>
      </c>
      <c r="H1949" s="75" t="s">
        <v>2572</v>
      </c>
      <c r="I1949" s="76" t="s">
        <v>2474</v>
      </c>
      <c r="J1949" s="77" t="s">
        <v>2475</v>
      </c>
    </row>
    <row r="1950" spans="7:10">
      <c r="G1950" s="74">
        <v>93.22</v>
      </c>
      <c r="H1950" s="75" t="s">
        <v>2573</v>
      </c>
      <c r="I1950" s="76" t="s">
        <v>2474</v>
      </c>
      <c r="J1950" s="77" t="s">
        <v>2508</v>
      </c>
    </row>
    <row r="1951" spans="7:10">
      <c r="G1951" s="74">
        <v>93.222999999999999</v>
      </c>
      <c r="H1951" s="75" t="s">
        <v>2574</v>
      </c>
      <c r="I1951" s="76" t="s">
        <v>2474</v>
      </c>
      <c r="J1951" s="77" t="s">
        <v>2479</v>
      </c>
    </row>
    <row r="1952" spans="7:10">
      <c r="G1952" s="74">
        <v>93.224000000000004</v>
      </c>
      <c r="H1952" s="75" t="s">
        <v>2575</v>
      </c>
      <c r="I1952" s="76" t="s">
        <v>2474</v>
      </c>
      <c r="J1952" s="77" t="s">
        <v>2479</v>
      </c>
    </row>
    <row r="1953" spans="7:10">
      <c r="G1953" s="74">
        <v>93.224999999999994</v>
      </c>
      <c r="H1953" s="75" t="s">
        <v>2576</v>
      </c>
      <c r="I1953" s="76" t="s">
        <v>2474</v>
      </c>
      <c r="J1953" s="77" t="s">
        <v>2577</v>
      </c>
    </row>
    <row r="1954" spans="7:10">
      <c r="G1954" s="74">
        <v>93.225999999999999</v>
      </c>
      <c r="H1954" s="75" t="s">
        <v>2578</v>
      </c>
      <c r="I1954" s="76" t="s">
        <v>2474</v>
      </c>
      <c r="J1954" s="77" t="s">
        <v>2577</v>
      </c>
    </row>
    <row r="1955" spans="7:10">
      <c r="G1955" s="74">
        <v>93.227999999999994</v>
      </c>
      <c r="H1955" s="75" t="s">
        <v>2579</v>
      </c>
      <c r="I1955" s="76" t="s">
        <v>2474</v>
      </c>
      <c r="J1955" s="77" t="s">
        <v>2537</v>
      </c>
    </row>
    <row r="1956" spans="7:10">
      <c r="G1956" s="74">
        <v>93.230999999999995</v>
      </c>
      <c r="H1956" s="75" t="s">
        <v>2580</v>
      </c>
      <c r="I1956" s="76" t="s">
        <v>2474</v>
      </c>
      <c r="J1956" s="77" t="s">
        <v>2537</v>
      </c>
    </row>
    <row r="1957" spans="7:10">
      <c r="G1957" s="74">
        <v>93.231999999999999</v>
      </c>
      <c r="H1957" s="75" t="s">
        <v>2581</v>
      </c>
      <c r="I1957" s="76" t="s">
        <v>2474</v>
      </c>
      <c r="J1957" s="77" t="s">
        <v>2508</v>
      </c>
    </row>
    <row r="1958" spans="7:10">
      <c r="G1958" s="74">
        <v>93.233000000000004</v>
      </c>
      <c r="H1958" s="75" t="s">
        <v>2582</v>
      </c>
      <c r="I1958" s="76" t="s">
        <v>2474</v>
      </c>
      <c r="J1958" s="77" t="s">
        <v>2508</v>
      </c>
    </row>
    <row r="1959" spans="7:10">
      <c r="G1959" s="74">
        <v>93.233999999999995</v>
      </c>
      <c r="H1959" s="75" t="s">
        <v>2583</v>
      </c>
      <c r="I1959" s="76" t="s">
        <v>2474</v>
      </c>
      <c r="J1959" s="77" t="s">
        <v>2482</v>
      </c>
    </row>
    <row r="1960" spans="7:10">
      <c r="G1960" s="74">
        <v>93.234999999999999</v>
      </c>
      <c r="H1960" s="75" t="s">
        <v>2584</v>
      </c>
      <c r="I1960" s="76" t="s">
        <v>2474</v>
      </c>
      <c r="J1960" s="77" t="s">
        <v>2495</v>
      </c>
    </row>
    <row r="1961" spans="7:10">
      <c r="G1961" s="74">
        <v>93.236000000000004</v>
      </c>
      <c r="H1961" s="75" t="s">
        <v>2585</v>
      </c>
      <c r="I1961" s="76" t="s">
        <v>2474</v>
      </c>
      <c r="J1961" s="77" t="s">
        <v>2479</v>
      </c>
    </row>
    <row r="1962" spans="7:10">
      <c r="G1962" s="74">
        <v>93.236999999999995</v>
      </c>
      <c r="H1962" s="75" t="s">
        <v>2586</v>
      </c>
      <c r="I1962" s="76" t="s">
        <v>2474</v>
      </c>
      <c r="J1962" s="77" t="s">
        <v>2537</v>
      </c>
    </row>
    <row r="1963" spans="7:10">
      <c r="G1963" s="74">
        <v>93.239000000000004</v>
      </c>
      <c r="H1963" s="75" t="s">
        <v>2587</v>
      </c>
      <c r="I1963" s="76" t="s">
        <v>2474</v>
      </c>
      <c r="J1963" s="77" t="s">
        <v>2477</v>
      </c>
    </row>
    <row r="1964" spans="7:10">
      <c r="G1964" s="74">
        <v>93.24</v>
      </c>
      <c r="H1964" s="75" t="s">
        <v>2588</v>
      </c>
      <c r="I1964" s="76" t="s">
        <v>2474</v>
      </c>
      <c r="J1964" s="77" t="s">
        <v>2497</v>
      </c>
    </row>
    <row r="1965" spans="7:10">
      <c r="G1965" s="74">
        <v>93.241</v>
      </c>
      <c r="H1965" s="75" t="s">
        <v>2589</v>
      </c>
      <c r="I1965" s="76" t="s">
        <v>2474</v>
      </c>
      <c r="J1965" s="77" t="s">
        <v>2479</v>
      </c>
    </row>
    <row r="1966" spans="7:10">
      <c r="G1966" s="74">
        <v>93.242000000000004</v>
      </c>
      <c r="H1966" s="75" t="s">
        <v>2590</v>
      </c>
      <c r="I1966" s="76" t="s">
        <v>2474</v>
      </c>
      <c r="J1966" s="77" t="s">
        <v>2508</v>
      </c>
    </row>
    <row r="1967" spans="7:10">
      <c r="G1967" s="74">
        <v>93.242999999999995</v>
      </c>
      <c r="H1967" s="75" t="s">
        <v>2591</v>
      </c>
      <c r="I1967" s="76" t="s">
        <v>2474</v>
      </c>
      <c r="J1967" s="77" t="s">
        <v>2528</v>
      </c>
    </row>
    <row r="1968" spans="7:10">
      <c r="G1968" s="74">
        <v>93.247</v>
      </c>
      <c r="H1968" s="75" t="s">
        <v>2592</v>
      </c>
      <c r="I1968" s="76" t="s">
        <v>2474</v>
      </c>
      <c r="J1968" s="77" t="s">
        <v>2479</v>
      </c>
    </row>
    <row r="1969" spans="7:10">
      <c r="G1969" s="74">
        <v>93.25</v>
      </c>
      <c r="H1969" s="75" t="s">
        <v>2593</v>
      </c>
      <c r="I1969" s="76" t="s">
        <v>2474</v>
      </c>
      <c r="J1969" s="77" t="s">
        <v>2479</v>
      </c>
    </row>
    <row r="1970" spans="7:10">
      <c r="G1970" s="74">
        <v>93.251000000000005</v>
      </c>
      <c r="H1970" s="75" t="s">
        <v>2594</v>
      </c>
      <c r="I1970" s="76" t="s">
        <v>2474</v>
      </c>
      <c r="J1970" s="77" t="s">
        <v>2479</v>
      </c>
    </row>
    <row r="1971" spans="7:10">
      <c r="G1971" s="74">
        <v>93.253</v>
      </c>
      <c r="H1971" s="75" t="s">
        <v>2595</v>
      </c>
      <c r="I1971" s="76" t="s">
        <v>2474</v>
      </c>
      <c r="J1971" s="77" t="s">
        <v>2479</v>
      </c>
    </row>
    <row r="1972" spans="7:10">
      <c r="G1972" s="74">
        <v>93.254999999999995</v>
      </c>
      <c r="H1972" s="75" t="s">
        <v>2596</v>
      </c>
      <c r="I1972" s="76" t="s">
        <v>2474</v>
      </c>
      <c r="J1972" s="77" t="s">
        <v>2479</v>
      </c>
    </row>
    <row r="1973" spans="7:10">
      <c r="G1973" s="74">
        <v>93.257000000000005</v>
      </c>
      <c r="H1973" s="75" t="s">
        <v>2597</v>
      </c>
      <c r="I1973" s="76" t="s">
        <v>2474</v>
      </c>
      <c r="J1973" s="77" t="s">
        <v>2479</v>
      </c>
    </row>
    <row r="1974" spans="7:10">
      <c r="G1974" s="74">
        <v>93.26</v>
      </c>
      <c r="H1974" s="75" t="s">
        <v>2598</v>
      </c>
      <c r="I1974" s="76" t="s">
        <v>2474</v>
      </c>
      <c r="J1974" s="77" t="s">
        <v>2475</v>
      </c>
    </row>
    <row r="1975" spans="7:10">
      <c r="G1975" s="74">
        <v>93.260999999999996</v>
      </c>
      <c r="H1975" s="75" t="s">
        <v>2599</v>
      </c>
      <c r="I1975" s="76" t="s">
        <v>2474</v>
      </c>
      <c r="J1975" s="77" t="s">
        <v>2497</v>
      </c>
    </row>
    <row r="1976" spans="7:10">
      <c r="G1976" s="74">
        <v>93.262</v>
      </c>
      <c r="H1976" s="75" t="s">
        <v>2600</v>
      </c>
      <c r="I1976" s="76" t="s">
        <v>2474</v>
      </c>
      <c r="J1976" s="77" t="s">
        <v>2497</v>
      </c>
    </row>
    <row r="1977" spans="7:10">
      <c r="G1977" s="74">
        <v>93.263999999999996</v>
      </c>
      <c r="H1977" s="75" t="s">
        <v>2601</v>
      </c>
      <c r="I1977" s="76" t="s">
        <v>2474</v>
      </c>
      <c r="J1977" s="77" t="s">
        <v>2479</v>
      </c>
    </row>
    <row r="1978" spans="7:10">
      <c r="G1978" s="74">
        <v>93.266000000000005</v>
      </c>
      <c r="H1978" s="75" t="s">
        <v>2602</v>
      </c>
      <c r="I1978" s="76" t="s">
        <v>2474</v>
      </c>
      <c r="J1978" s="77" t="s">
        <v>2479</v>
      </c>
    </row>
    <row r="1979" spans="7:10">
      <c r="G1979" s="74">
        <v>93.268000000000001</v>
      </c>
      <c r="H1979" s="75" t="s">
        <v>2603</v>
      </c>
      <c r="I1979" s="76" t="s">
        <v>2474</v>
      </c>
      <c r="J1979" s="77" t="s">
        <v>2497</v>
      </c>
    </row>
    <row r="1980" spans="7:10">
      <c r="G1980" s="74">
        <v>93.269000000000005</v>
      </c>
      <c r="H1980" s="75" t="s">
        <v>2604</v>
      </c>
      <c r="I1980" s="76" t="s">
        <v>2474</v>
      </c>
      <c r="J1980" s="77" t="s">
        <v>2497</v>
      </c>
    </row>
    <row r="1981" spans="7:10">
      <c r="G1981" s="74">
        <v>93.27</v>
      </c>
      <c r="H1981" s="75" t="s">
        <v>2605</v>
      </c>
      <c r="I1981" s="76" t="s">
        <v>2474</v>
      </c>
      <c r="J1981" s="77" t="s">
        <v>2497</v>
      </c>
    </row>
    <row r="1982" spans="7:10">
      <c r="G1982" s="74">
        <v>93.272999999999996</v>
      </c>
      <c r="H1982" s="75" t="s">
        <v>2606</v>
      </c>
      <c r="I1982" s="76" t="s">
        <v>2474</v>
      </c>
      <c r="J1982" s="77" t="s">
        <v>2508</v>
      </c>
    </row>
    <row r="1983" spans="7:10">
      <c r="G1983" s="74">
        <v>93.275999999999996</v>
      </c>
      <c r="H1983" s="75" t="s">
        <v>2607</v>
      </c>
      <c r="I1983" s="76" t="s">
        <v>2474</v>
      </c>
      <c r="J1983" s="77" t="s">
        <v>2608</v>
      </c>
    </row>
    <row r="1984" spans="7:10">
      <c r="G1984" s="74">
        <v>93.278999999999996</v>
      </c>
      <c r="H1984" s="75" t="s">
        <v>2609</v>
      </c>
      <c r="I1984" s="76" t="s">
        <v>2474</v>
      </c>
      <c r="J1984" s="77" t="s">
        <v>2508</v>
      </c>
    </row>
    <row r="1985" spans="7:10">
      <c r="G1985" s="74">
        <v>93.28</v>
      </c>
      <c r="H1985" s="75" t="s">
        <v>2610</v>
      </c>
      <c r="I1985" s="76" t="s">
        <v>2474</v>
      </c>
      <c r="J1985" s="77" t="s">
        <v>2508</v>
      </c>
    </row>
    <row r="1986" spans="7:10">
      <c r="G1986" s="74">
        <v>93.283000000000001</v>
      </c>
      <c r="H1986" s="75" t="s">
        <v>2611</v>
      </c>
      <c r="I1986" s="76" t="s">
        <v>2474</v>
      </c>
      <c r="J1986" s="77" t="s">
        <v>2497</v>
      </c>
    </row>
    <row r="1987" spans="7:10">
      <c r="G1987" s="74">
        <v>93.284000000000006</v>
      </c>
      <c r="H1987" s="75" t="s">
        <v>2612</v>
      </c>
      <c r="I1987" s="76" t="s">
        <v>2474</v>
      </c>
      <c r="J1987" s="77" t="s">
        <v>2537</v>
      </c>
    </row>
    <row r="1988" spans="7:10">
      <c r="G1988" s="74">
        <v>93.284999999999997</v>
      </c>
      <c r="H1988" s="75" t="s">
        <v>2613</v>
      </c>
      <c r="I1988" s="76" t="s">
        <v>2474</v>
      </c>
      <c r="J1988" s="77" t="s">
        <v>2508</v>
      </c>
    </row>
    <row r="1989" spans="7:10">
      <c r="G1989" s="74">
        <v>93.286000000000001</v>
      </c>
      <c r="H1989" s="75" t="s">
        <v>2614</v>
      </c>
      <c r="I1989" s="76" t="s">
        <v>2474</v>
      </c>
      <c r="J1989" s="77" t="s">
        <v>2508</v>
      </c>
    </row>
    <row r="1990" spans="7:10">
      <c r="G1990" s="74">
        <v>93.287999999999997</v>
      </c>
      <c r="H1990" s="75" t="s">
        <v>2615</v>
      </c>
      <c r="I1990" s="76" t="s">
        <v>2474</v>
      </c>
      <c r="J1990" s="77" t="s">
        <v>2479</v>
      </c>
    </row>
    <row r="1991" spans="7:10">
      <c r="G1991" s="74">
        <v>93.290999999999997</v>
      </c>
      <c r="H1991" s="75" t="s">
        <v>2616</v>
      </c>
      <c r="I1991" s="76" t="s">
        <v>2474</v>
      </c>
      <c r="J1991" s="77" t="s">
        <v>2617</v>
      </c>
    </row>
    <row r="1992" spans="7:10">
      <c r="G1992" s="74">
        <v>93.296999999999997</v>
      </c>
      <c r="H1992" s="75" t="s">
        <v>2618</v>
      </c>
      <c r="I1992" s="76" t="s">
        <v>2474</v>
      </c>
      <c r="J1992" s="77" t="s">
        <v>2475</v>
      </c>
    </row>
    <row r="1993" spans="7:10">
      <c r="G1993" s="74">
        <v>93.3</v>
      </c>
      <c r="H1993" s="75" t="s">
        <v>2619</v>
      </c>
      <c r="I1993" s="76" t="s">
        <v>2474</v>
      </c>
      <c r="J1993" s="77" t="s">
        <v>2479</v>
      </c>
    </row>
    <row r="1994" spans="7:10">
      <c r="G1994" s="74">
        <v>93.301000000000002</v>
      </c>
      <c r="H1994" s="75" t="s">
        <v>2620</v>
      </c>
      <c r="I1994" s="76" t="s">
        <v>2474</v>
      </c>
      <c r="J1994" s="77" t="s">
        <v>2479</v>
      </c>
    </row>
    <row r="1995" spans="7:10">
      <c r="G1995" s="74">
        <v>93.302999999999997</v>
      </c>
      <c r="H1995" s="75" t="s">
        <v>2621</v>
      </c>
      <c r="I1995" s="76" t="s">
        <v>2474</v>
      </c>
      <c r="J1995" s="77" t="s">
        <v>2479</v>
      </c>
    </row>
    <row r="1996" spans="7:10">
      <c r="G1996" s="74">
        <v>93.304000000000002</v>
      </c>
      <c r="H1996" s="75" t="s">
        <v>2622</v>
      </c>
      <c r="I1996" s="76" t="s">
        <v>2474</v>
      </c>
      <c r="J1996" s="77" t="s">
        <v>2497</v>
      </c>
    </row>
    <row r="1997" spans="7:10">
      <c r="G1997" s="74">
        <v>93.307000000000002</v>
      </c>
      <c r="H1997" s="75" t="s">
        <v>2623</v>
      </c>
      <c r="I1997" s="76" t="s">
        <v>2474</v>
      </c>
      <c r="J1997" s="77" t="s">
        <v>2508</v>
      </c>
    </row>
    <row r="1998" spans="7:10">
      <c r="G1998" s="74">
        <v>93.308000000000007</v>
      </c>
      <c r="H1998" s="75" t="s">
        <v>2624</v>
      </c>
      <c r="I1998" s="76" t="s">
        <v>2474</v>
      </c>
      <c r="J1998" s="77" t="s">
        <v>2508</v>
      </c>
    </row>
    <row r="1999" spans="7:10">
      <c r="G1999" s="74">
        <v>93.31</v>
      </c>
      <c r="H1999" s="75" t="s">
        <v>2625</v>
      </c>
      <c r="I1999" s="76" t="s">
        <v>2474</v>
      </c>
      <c r="J1999" s="77" t="s">
        <v>2508</v>
      </c>
    </row>
    <row r="2000" spans="7:10">
      <c r="G2000" s="74">
        <v>93.311000000000007</v>
      </c>
      <c r="H2000" s="75" t="s">
        <v>2626</v>
      </c>
      <c r="I2000" s="76" t="s">
        <v>2474</v>
      </c>
      <c r="J2000" s="77" t="s">
        <v>2475</v>
      </c>
    </row>
    <row r="2001" spans="7:10">
      <c r="G2001" s="74">
        <v>93.313000000000002</v>
      </c>
      <c r="H2001" s="75" t="s">
        <v>2627</v>
      </c>
      <c r="I2001" s="76" t="s">
        <v>2474</v>
      </c>
      <c r="J2001" s="77" t="s">
        <v>2508</v>
      </c>
    </row>
    <row r="2002" spans="7:10">
      <c r="G2002" s="74">
        <v>93.313999999999993</v>
      </c>
      <c r="H2002" s="75" t="s">
        <v>2628</v>
      </c>
      <c r="I2002" s="76" t="s">
        <v>2474</v>
      </c>
      <c r="J2002" s="77" t="s">
        <v>2497</v>
      </c>
    </row>
    <row r="2003" spans="7:10">
      <c r="G2003" s="74">
        <v>93.314999999999998</v>
      </c>
      <c r="H2003" s="75" t="s">
        <v>2629</v>
      </c>
      <c r="I2003" s="76" t="s">
        <v>2474</v>
      </c>
      <c r="J2003" s="77" t="s">
        <v>2497</v>
      </c>
    </row>
    <row r="2004" spans="7:10">
      <c r="G2004" s="74">
        <v>93.316999999999993</v>
      </c>
      <c r="H2004" s="75" t="s">
        <v>2630</v>
      </c>
      <c r="I2004" s="76" t="s">
        <v>2474</v>
      </c>
      <c r="J2004" s="77" t="s">
        <v>2497</v>
      </c>
    </row>
    <row r="2005" spans="7:10">
      <c r="G2005" s="74">
        <v>93.317999999999998</v>
      </c>
      <c r="H2005" s="75" t="s">
        <v>2631</v>
      </c>
      <c r="I2005" s="76" t="s">
        <v>2474</v>
      </c>
      <c r="J2005" s="77" t="s">
        <v>2497</v>
      </c>
    </row>
    <row r="2006" spans="7:10">
      <c r="G2006" s="74">
        <v>93.319000000000003</v>
      </c>
      <c r="H2006" s="75" t="s">
        <v>2632</v>
      </c>
      <c r="I2006" s="76" t="s">
        <v>2474</v>
      </c>
      <c r="J2006" s="77" t="s">
        <v>2497</v>
      </c>
    </row>
    <row r="2007" spans="7:10">
      <c r="G2007" s="74">
        <v>93.320999999999998</v>
      </c>
      <c r="H2007" s="75" t="s">
        <v>2633</v>
      </c>
      <c r="I2007" s="76" t="s">
        <v>2474</v>
      </c>
      <c r="J2007" s="77" t="s">
        <v>2508</v>
      </c>
    </row>
    <row r="2008" spans="7:10">
      <c r="G2008" s="74">
        <v>93.322000000000003</v>
      </c>
      <c r="H2008" s="75" t="s">
        <v>2634</v>
      </c>
      <c r="I2008" s="76" t="s">
        <v>2474</v>
      </c>
      <c r="J2008" s="77" t="s">
        <v>2497</v>
      </c>
    </row>
    <row r="2009" spans="7:10">
      <c r="G2009" s="74">
        <v>93.322999999999993</v>
      </c>
      <c r="H2009" s="75" t="s">
        <v>2635</v>
      </c>
      <c r="I2009" s="76" t="s">
        <v>2474</v>
      </c>
      <c r="J2009" s="77" t="s">
        <v>2497</v>
      </c>
    </row>
    <row r="2010" spans="7:10">
      <c r="G2010" s="74">
        <v>93.323999999999998</v>
      </c>
      <c r="H2010" s="75" t="s">
        <v>2636</v>
      </c>
      <c r="I2010" s="76" t="s">
        <v>2474</v>
      </c>
      <c r="J2010" s="77" t="s">
        <v>2482</v>
      </c>
    </row>
    <row r="2011" spans="7:10">
      <c r="G2011" s="74">
        <v>93.325000000000003</v>
      </c>
      <c r="H2011" s="75" t="s">
        <v>2637</v>
      </c>
      <c r="I2011" s="76" t="s">
        <v>2474</v>
      </c>
      <c r="J2011" s="77" t="s">
        <v>2482</v>
      </c>
    </row>
    <row r="2012" spans="7:10">
      <c r="G2012" s="74">
        <v>93.325999999999993</v>
      </c>
      <c r="H2012" s="75" t="s">
        <v>2638</v>
      </c>
      <c r="I2012" s="76" t="s">
        <v>2474</v>
      </c>
      <c r="J2012" s="77" t="s">
        <v>2497</v>
      </c>
    </row>
    <row r="2013" spans="7:10">
      <c r="G2013" s="74">
        <v>93.326999999999998</v>
      </c>
      <c r="H2013" s="75" t="s">
        <v>2639</v>
      </c>
      <c r="I2013" s="76" t="s">
        <v>2474</v>
      </c>
      <c r="J2013" s="77" t="s">
        <v>2495</v>
      </c>
    </row>
    <row r="2014" spans="7:10">
      <c r="G2014" s="74">
        <v>93.331999999999994</v>
      </c>
      <c r="H2014" s="75" t="s">
        <v>2640</v>
      </c>
      <c r="I2014" s="76" t="s">
        <v>2474</v>
      </c>
      <c r="J2014" s="77" t="s">
        <v>2641</v>
      </c>
    </row>
    <row r="2015" spans="7:10">
      <c r="G2015" s="74">
        <v>93.334000000000003</v>
      </c>
      <c r="H2015" s="75" t="s">
        <v>2642</v>
      </c>
      <c r="I2015" s="76" t="s">
        <v>2474</v>
      </c>
      <c r="J2015" s="77" t="s">
        <v>2497</v>
      </c>
    </row>
    <row r="2016" spans="7:10">
      <c r="G2016" s="74">
        <v>93.335999999999999</v>
      </c>
      <c r="H2016" s="75" t="s">
        <v>2643</v>
      </c>
      <c r="I2016" s="76" t="s">
        <v>2474</v>
      </c>
      <c r="J2016" s="77" t="s">
        <v>2497</v>
      </c>
    </row>
    <row r="2017" spans="7:10">
      <c r="G2017" s="74">
        <v>93.34</v>
      </c>
      <c r="H2017" s="75" t="s">
        <v>2644</v>
      </c>
      <c r="I2017" s="76" t="s">
        <v>2474</v>
      </c>
      <c r="J2017" s="77" t="s">
        <v>2495</v>
      </c>
    </row>
    <row r="2018" spans="7:10">
      <c r="G2018" s="74">
        <v>93.340999999999994</v>
      </c>
      <c r="H2018" s="75" t="s">
        <v>2645</v>
      </c>
      <c r="I2018" s="76" t="s">
        <v>2474</v>
      </c>
      <c r="J2018" s="77" t="s">
        <v>2641</v>
      </c>
    </row>
    <row r="2019" spans="7:10">
      <c r="G2019" s="74">
        <v>93.341999999999999</v>
      </c>
      <c r="H2019" s="75" t="s">
        <v>2646</v>
      </c>
      <c r="I2019" s="76" t="s">
        <v>2474</v>
      </c>
      <c r="J2019" s="77" t="s">
        <v>2479</v>
      </c>
    </row>
    <row r="2020" spans="7:10">
      <c r="G2020" s="74">
        <v>93.343000000000004</v>
      </c>
      <c r="H2020" s="75" t="s">
        <v>2647</v>
      </c>
      <c r="I2020" s="76" t="s">
        <v>2474</v>
      </c>
      <c r="J2020" s="77" t="s">
        <v>2648</v>
      </c>
    </row>
    <row r="2021" spans="7:10">
      <c r="G2021" s="74">
        <v>93.343999999999994</v>
      </c>
      <c r="H2021" s="75" t="s">
        <v>2649</v>
      </c>
      <c r="I2021" s="76" t="s">
        <v>2474</v>
      </c>
      <c r="J2021" s="77" t="s">
        <v>2475</v>
      </c>
    </row>
    <row r="2022" spans="7:10">
      <c r="G2022" s="74">
        <v>93.344999999999999</v>
      </c>
      <c r="H2022" s="75" t="s">
        <v>2650</v>
      </c>
      <c r="I2022" s="76" t="s">
        <v>2474</v>
      </c>
      <c r="J2022" s="77" t="s">
        <v>2477</v>
      </c>
    </row>
    <row r="2023" spans="7:10">
      <c r="G2023" s="74">
        <v>93.346000000000004</v>
      </c>
      <c r="H2023" s="75" t="s">
        <v>2651</v>
      </c>
      <c r="I2023" s="76" t="s">
        <v>2474</v>
      </c>
      <c r="J2023" s="77" t="s">
        <v>2477</v>
      </c>
    </row>
    <row r="2024" spans="7:10">
      <c r="G2024" s="74">
        <v>93.346999999999994</v>
      </c>
      <c r="H2024" s="75" t="s">
        <v>2652</v>
      </c>
      <c r="I2024" s="76" t="s">
        <v>2474</v>
      </c>
      <c r="J2024" s="77" t="s">
        <v>2477</v>
      </c>
    </row>
    <row r="2025" spans="7:10">
      <c r="G2025" s="74">
        <v>93.347999999999999</v>
      </c>
      <c r="H2025" s="75" t="s">
        <v>2653</v>
      </c>
      <c r="I2025" s="76" t="s">
        <v>2474</v>
      </c>
      <c r="J2025" s="77" t="s">
        <v>2497</v>
      </c>
    </row>
    <row r="2026" spans="7:10">
      <c r="G2026" s="74">
        <v>93.349000000000004</v>
      </c>
      <c r="H2026" s="75" t="s">
        <v>2654</v>
      </c>
      <c r="I2026" s="76" t="s">
        <v>2474</v>
      </c>
      <c r="J2026" s="77" t="s">
        <v>2497</v>
      </c>
    </row>
    <row r="2027" spans="7:10">
      <c r="G2027" s="74">
        <v>93.35</v>
      </c>
      <c r="H2027" s="75" t="s">
        <v>2655</v>
      </c>
      <c r="I2027" s="76" t="s">
        <v>2474</v>
      </c>
      <c r="J2027" s="77" t="s">
        <v>2508</v>
      </c>
    </row>
    <row r="2028" spans="7:10">
      <c r="G2028" s="74">
        <v>93.350999999999999</v>
      </c>
      <c r="H2028" s="75" t="s">
        <v>2656</v>
      </c>
      <c r="I2028" s="76" t="s">
        <v>2474</v>
      </c>
      <c r="J2028" s="77" t="s">
        <v>2508</v>
      </c>
    </row>
    <row r="2029" spans="7:10">
      <c r="G2029" s="74">
        <v>93.352000000000004</v>
      </c>
      <c r="H2029" s="75" t="s">
        <v>2657</v>
      </c>
      <c r="I2029" s="76" t="s">
        <v>2474</v>
      </c>
      <c r="J2029" s="77" t="s">
        <v>2508</v>
      </c>
    </row>
    <row r="2030" spans="7:10">
      <c r="G2030" s="74">
        <v>93.352999999999994</v>
      </c>
      <c r="H2030" s="75" t="s">
        <v>2658</v>
      </c>
      <c r="I2030" s="76" t="s">
        <v>2474</v>
      </c>
      <c r="J2030" s="77" t="s">
        <v>2508</v>
      </c>
    </row>
    <row r="2031" spans="7:10">
      <c r="G2031" s="74">
        <v>93.353999999999999</v>
      </c>
      <c r="H2031" s="75" t="s">
        <v>2659</v>
      </c>
      <c r="I2031" s="76" t="s">
        <v>2474</v>
      </c>
      <c r="J2031" s="77" t="s">
        <v>2497</v>
      </c>
    </row>
    <row r="2032" spans="7:10">
      <c r="G2032" s="74">
        <v>93.355000000000004</v>
      </c>
      <c r="H2032" s="75" t="s">
        <v>2660</v>
      </c>
      <c r="I2032" s="76" t="s">
        <v>2474</v>
      </c>
      <c r="J2032" s="77" t="s">
        <v>2477</v>
      </c>
    </row>
    <row r="2033" spans="7:10">
      <c r="G2033" s="74">
        <v>93.355999999999995</v>
      </c>
      <c r="H2033" s="75" t="s">
        <v>2661</v>
      </c>
      <c r="I2033" s="76" t="s">
        <v>2474</v>
      </c>
      <c r="J2033" s="77" t="s">
        <v>2495</v>
      </c>
    </row>
    <row r="2034" spans="7:10">
      <c r="G2034" s="74">
        <v>93.358999999999995</v>
      </c>
      <c r="H2034" s="75" t="s">
        <v>2662</v>
      </c>
      <c r="I2034" s="76" t="s">
        <v>2474</v>
      </c>
      <c r="J2034" s="77" t="s">
        <v>2479</v>
      </c>
    </row>
    <row r="2035" spans="7:10">
      <c r="G2035" s="74">
        <v>93.36</v>
      </c>
      <c r="H2035" s="75" t="s">
        <v>2663</v>
      </c>
      <c r="I2035" s="76" t="s">
        <v>2474</v>
      </c>
      <c r="J2035" s="77" t="s">
        <v>2477</v>
      </c>
    </row>
    <row r="2036" spans="7:10">
      <c r="G2036" s="74">
        <v>93.361000000000004</v>
      </c>
      <c r="H2036" s="75" t="s">
        <v>2664</v>
      </c>
      <c r="I2036" s="76" t="s">
        <v>2474</v>
      </c>
      <c r="J2036" s="77" t="s">
        <v>2508</v>
      </c>
    </row>
    <row r="2037" spans="7:10">
      <c r="G2037" s="74">
        <v>93.361999999999995</v>
      </c>
      <c r="H2037" s="75" t="s">
        <v>2665</v>
      </c>
      <c r="I2037" s="76" t="s">
        <v>2474</v>
      </c>
      <c r="J2037" s="77" t="s">
        <v>2482</v>
      </c>
    </row>
    <row r="2038" spans="7:10">
      <c r="G2038" s="74">
        <v>93.364000000000004</v>
      </c>
      <c r="H2038" s="75" t="s">
        <v>2666</v>
      </c>
      <c r="I2038" s="76" t="s">
        <v>2474</v>
      </c>
      <c r="J2038" s="77" t="s">
        <v>2479</v>
      </c>
    </row>
    <row r="2039" spans="7:10">
      <c r="G2039" s="74">
        <v>93.364999999999995</v>
      </c>
      <c r="H2039" s="75" t="s">
        <v>2667</v>
      </c>
      <c r="I2039" s="76" t="s">
        <v>2474</v>
      </c>
      <c r="J2039" s="77" t="s">
        <v>2479</v>
      </c>
    </row>
    <row r="2040" spans="7:10">
      <c r="G2040" s="74">
        <v>93.366</v>
      </c>
      <c r="H2040" s="75" t="s">
        <v>2668</v>
      </c>
      <c r="I2040" s="76" t="s">
        <v>2474</v>
      </c>
      <c r="J2040" s="77" t="s">
        <v>2497</v>
      </c>
    </row>
    <row r="2041" spans="7:10">
      <c r="G2041" s="74">
        <v>93.367000000000004</v>
      </c>
      <c r="H2041" s="75" t="s">
        <v>2669</v>
      </c>
      <c r="I2041" s="76" t="s">
        <v>2474</v>
      </c>
      <c r="J2041" s="77" t="s">
        <v>2526</v>
      </c>
    </row>
    <row r="2042" spans="7:10">
      <c r="G2042" s="74">
        <v>93.367999999999995</v>
      </c>
      <c r="H2042" s="75" t="s">
        <v>2670</v>
      </c>
      <c r="I2042" s="76" t="s">
        <v>2474</v>
      </c>
      <c r="J2042" s="77" t="s">
        <v>2508</v>
      </c>
    </row>
    <row r="2043" spans="7:10">
      <c r="G2043" s="74">
        <v>93.369</v>
      </c>
      <c r="H2043" s="75" t="s">
        <v>2671</v>
      </c>
      <c r="I2043" s="76" t="s">
        <v>2474</v>
      </c>
      <c r="J2043" s="77" t="s">
        <v>2482</v>
      </c>
    </row>
    <row r="2044" spans="7:10">
      <c r="G2044" s="74">
        <v>93.37</v>
      </c>
      <c r="H2044" s="75" t="s">
        <v>2672</v>
      </c>
      <c r="I2044" s="76" t="s">
        <v>2474</v>
      </c>
      <c r="J2044" s="77" t="s">
        <v>2508</v>
      </c>
    </row>
    <row r="2045" spans="7:10">
      <c r="G2045" s="74">
        <v>93.372</v>
      </c>
      <c r="H2045" s="75" t="s">
        <v>2673</v>
      </c>
      <c r="I2045" s="76" t="s">
        <v>2474</v>
      </c>
      <c r="J2045" s="77" t="s">
        <v>2508</v>
      </c>
    </row>
    <row r="2046" spans="7:10">
      <c r="G2046" s="74">
        <v>93.376000000000005</v>
      </c>
      <c r="H2046" s="75" t="s">
        <v>2674</v>
      </c>
      <c r="I2046" s="76" t="s">
        <v>2474</v>
      </c>
      <c r="J2046" s="77" t="s">
        <v>2497</v>
      </c>
    </row>
    <row r="2047" spans="7:10">
      <c r="G2047" s="74">
        <v>93.376999999999995</v>
      </c>
      <c r="H2047" s="75" t="s">
        <v>2675</v>
      </c>
      <c r="I2047" s="76" t="s">
        <v>2474</v>
      </c>
      <c r="J2047" s="77" t="s">
        <v>2497</v>
      </c>
    </row>
    <row r="2048" spans="7:10">
      <c r="G2048" s="74">
        <v>93.378</v>
      </c>
      <c r="H2048" s="75" t="s">
        <v>2676</v>
      </c>
      <c r="I2048" s="76" t="s">
        <v>2474</v>
      </c>
      <c r="J2048" s="77" t="s">
        <v>2641</v>
      </c>
    </row>
    <row r="2049" spans="7:10">
      <c r="G2049" s="74">
        <v>93.38</v>
      </c>
      <c r="H2049" s="75" t="s">
        <v>2677</v>
      </c>
      <c r="I2049" s="76" t="s">
        <v>2474</v>
      </c>
      <c r="J2049" s="77" t="s">
        <v>2497</v>
      </c>
    </row>
    <row r="2050" spans="7:10">
      <c r="G2050" s="74">
        <v>93.382000000000005</v>
      </c>
      <c r="H2050" s="75" t="s">
        <v>2678</v>
      </c>
      <c r="I2050" s="76" t="s">
        <v>2474</v>
      </c>
      <c r="J2050" s="77" t="s">
        <v>2537</v>
      </c>
    </row>
    <row r="2051" spans="7:10">
      <c r="G2051" s="74">
        <v>93.382999999999996</v>
      </c>
      <c r="H2051" s="75" t="s">
        <v>2679</v>
      </c>
      <c r="I2051" s="76" t="s">
        <v>2474</v>
      </c>
      <c r="J2051" s="77" t="s">
        <v>2537</v>
      </c>
    </row>
    <row r="2052" spans="7:10">
      <c r="G2052" s="74">
        <v>93.384</v>
      </c>
      <c r="H2052" s="75" t="s">
        <v>2680</v>
      </c>
      <c r="I2052" s="76" t="s">
        <v>2474</v>
      </c>
      <c r="J2052" s="77" t="s">
        <v>2681</v>
      </c>
    </row>
    <row r="2053" spans="7:10">
      <c r="G2053" s="74">
        <v>93.387</v>
      </c>
      <c r="H2053" s="75" t="s">
        <v>2682</v>
      </c>
      <c r="I2053" s="76" t="s">
        <v>2474</v>
      </c>
      <c r="J2053" s="77" t="s">
        <v>2497</v>
      </c>
    </row>
    <row r="2054" spans="7:10">
      <c r="G2054" s="74">
        <v>93.391000000000005</v>
      </c>
      <c r="H2054" s="75" t="s">
        <v>2683</v>
      </c>
      <c r="I2054" s="76" t="s">
        <v>2474</v>
      </c>
      <c r="J2054" s="77" t="s">
        <v>2497</v>
      </c>
    </row>
    <row r="2055" spans="7:10">
      <c r="G2055" s="74">
        <v>93.393000000000001</v>
      </c>
      <c r="H2055" s="75" t="s">
        <v>2684</v>
      </c>
      <c r="I2055" s="76" t="s">
        <v>2474</v>
      </c>
      <c r="J2055" s="77" t="s">
        <v>2508</v>
      </c>
    </row>
    <row r="2056" spans="7:10">
      <c r="G2056" s="74">
        <v>93.394000000000005</v>
      </c>
      <c r="H2056" s="75" t="s">
        <v>2685</v>
      </c>
      <c r="I2056" s="76" t="s">
        <v>2474</v>
      </c>
      <c r="J2056" s="77" t="s">
        <v>2508</v>
      </c>
    </row>
    <row r="2057" spans="7:10">
      <c r="G2057" s="74">
        <v>93.394999999999996</v>
      </c>
      <c r="H2057" s="75" t="s">
        <v>2686</v>
      </c>
      <c r="I2057" s="76" t="s">
        <v>2474</v>
      </c>
      <c r="J2057" s="77" t="s">
        <v>2508</v>
      </c>
    </row>
    <row r="2058" spans="7:10">
      <c r="G2058" s="74">
        <v>93.396000000000001</v>
      </c>
      <c r="H2058" s="75" t="s">
        <v>2687</v>
      </c>
      <c r="I2058" s="76" t="s">
        <v>2474</v>
      </c>
      <c r="J2058" s="77" t="s">
        <v>2508</v>
      </c>
    </row>
    <row r="2059" spans="7:10">
      <c r="G2059" s="74">
        <v>93.397000000000006</v>
      </c>
      <c r="H2059" s="75" t="s">
        <v>2688</v>
      </c>
      <c r="I2059" s="76" t="s">
        <v>2474</v>
      </c>
      <c r="J2059" s="77" t="s">
        <v>2508</v>
      </c>
    </row>
    <row r="2060" spans="7:10">
      <c r="G2060" s="74">
        <v>93.397999999999996</v>
      </c>
      <c r="H2060" s="75" t="s">
        <v>2689</v>
      </c>
      <c r="I2060" s="76" t="s">
        <v>2474</v>
      </c>
      <c r="J2060" s="77" t="s">
        <v>2508</v>
      </c>
    </row>
    <row r="2061" spans="7:10">
      <c r="G2061" s="74">
        <v>93.399000000000001</v>
      </c>
      <c r="H2061" s="75" t="s">
        <v>2690</v>
      </c>
      <c r="I2061" s="76" t="s">
        <v>2474</v>
      </c>
      <c r="J2061" s="77" t="s">
        <v>2508</v>
      </c>
    </row>
    <row r="2062" spans="7:10">
      <c r="G2062" s="74">
        <v>93.412999999999997</v>
      </c>
      <c r="H2062" s="75" t="s">
        <v>2691</v>
      </c>
      <c r="I2062" s="76" t="s">
        <v>2474</v>
      </c>
      <c r="J2062" s="77" t="s">
        <v>2641</v>
      </c>
    </row>
    <row r="2063" spans="7:10">
      <c r="G2063" s="74">
        <v>93.421000000000006</v>
      </c>
      <c r="H2063" s="75" t="s">
        <v>2692</v>
      </c>
      <c r="I2063" s="76" t="s">
        <v>2474</v>
      </c>
      <c r="J2063" s="77" t="s">
        <v>2497</v>
      </c>
    </row>
    <row r="2064" spans="7:10">
      <c r="G2064" s="74">
        <v>93.421999999999997</v>
      </c>
      <c r="H2064" s="75" t="s">
        <v>2693</v>
      </c>
      <c r="I2064" s="76" t="s">
        <v>2474</v>
      </c>
      <c r="J2064" s="77" t="s">
        <v>2497</v>
      </c>
    </row>
    <row r="2065" spans="7:10">
      <c r="G2065" s="74">
        <v>93.423000000000002</v>
      </c>
      <c r="H2065" s="75" t="s">
        <v>2694</v>
      </c>
      <c r="I2065" s="76" t="s">
        <v>2474</v>
      </c>
      <c r="J2065" s="77" t="s">
        <v>2641</v>
      </c>
    </row>
    <row r="2066" spans="7:10">
      <c r="G2066" s="74">
        <v>93.426000000000002</v>
      </c>
      <c r="H2066" s="75" t="s">
        <v>2695</v>
      </c>
      <c r="I2066" s="76" t="s">
        <v>2474</v>
      </c>
      <c r="J2066" s="77" t="s">
        <v>2497</v>
      </c>
    </row>
    <row r="2067" spans="7:10">
      <c r="G2067" s="74">
        <v>93.427000000000007</v>
      </c>
      <c r="H2067" s="75" t="s">
        <v>2696</v>
      </c>
      <c r="I2067" s="76" t="s">
        <v>2474</v>
      </c>
      <c r="J2067" s="77" t="s">
        <v>2497</v>
      </c>
    </row>
    <row r="2068" spans="7:10">
      <c r="G2068" s="74">
        <v>93.430999999999997</v>
      </c>
      <c r="H2068" s="75" t="s">
        <v>2697</v>
      </c>
      <c r="I2068" s="76" t="s">
        <v>2474</v>
      </c>
      <c r="J2068" s="77" t="s">
        <v>2497</v>
      </c>
    </row>
    <row r="2069" spans="7:10">
      <c r="G2069" s="74">
        <v>93.432000000000002</v>
      </c>
      <c r="H2069" s="75" t="s">
        <v>2698</v>
      </c>
      <c r="I2069" s="76" t="s">
        <v>2474</v>
      </c>
      <c r="J2069" s="77" t="s">
        <v>2482</v>
      </c>
    </row>
    <row r="2070" spans="7:10">
      <c r="G2070" s="74">
        <v>93.433000000000007</v>
      </c>
      <c r="H2070" s="75" t="s">
        <v>2699</v>
      </c>
      <c r="I2070" s="76" t="s">
        <v>2474</v>
      </c>
      <c r="J2070" s="77" t="s">
        <v>2482</v>
      </c>
    </row>
    <row r="2071" spans="7:10">
      <c r="G2071" s="74">
        <v>93.433999999999997</v>
      </c>
      <c r="H2071" s="75" t="s">
        <v>2700</v>
      </c>
      <c r="I2071" s="76" t="s">
        <v>2474</v>
      </c>
      <c r="J2071" s="77" t="s">
        <v>2495</v>
      </c>
    </row>
    <row r="2072" spans="7:10">
      <c r="G2072" s="74">
        <v>93.435000000000002</v>
      </c>
      <c r="H2072" s="75" t="s">
        <v>2701</v>
      </c>
      <c r="I2072" s="76" t="s">
        <v>2474</v>
      </c>
      <c r="J2072" s="77" t="s">
        <v>2497</v>
      </c>
    </row>
    <row r="2073" spans="7:10">
      <c r="G2073" s="74">
        <v>93.436000000000007</v>
      </c>
      <c r="H2073" s="75" t="s">
        <v>2702</v>
      </c>
      <c r="I2073" s="76" t="s">
        <v>2474</v>
      </c>
      <c r="J2073" s="77" t="s">
        <v>2497</v>
      </c>
    </row>
    <row r="2074" spans="7:10">
      <c r="G2074" s="74">
        <v>93.438999999999993</v>
      </c>
      <c r="H2074" s="75" t="s">
        <v>2703</v>
      </c>
      <c r="I2074" s="76" t="s">
        <v>2474</v>
      </c>
      <c r="J2074" s="77" t="s">
        <v>2497</v>
      </c>
    </row>
    <row r="2075" spans="7:10">
      <c r="G2075" s="74">
        <v>93.441000000000003</v>
      </c>
      <c r="H2075" s="75" t="s">
        <v>2704</v>
      </c>
      <c r="I2075" s="76" t="s">
        <v>2474</v>
      </c>
      <c r="J2075" s="77" t="s">
        <v>2537</v>
      </c>
    </row>
    <row r="2076" spans="7:10">
      <c r="G2076" s="74">
        <v>93.444000000000003</v>
      </c>
      <c r="H2076" s="75" t="s">
        <v>2705</v>
      </c>
      <c r="I2076" s="76" t="s">
        <v>2474</v>
      </c>
      <c r="J2076" s="77" t="s">
        <v>2537</v>
      </c>
    </row>
    <row r="2077" spans="7:10">
      <c r="G2077" s="74">
        <v>93.445999999999998</v>
      </c>
      <c r="H2077" s="75" t="s">
        <v>2706</v>
      </c>
      <c r="I2077" s="76" t="s">
        <v>2474</v>
      </c>
      <c r="J2077" s="77" t="s">
        <v>2497</v>
      </c>
    </row>
    <row r="2078" spans="7:10">
      <c r="G2078" s="74">
        <v>93.456000000000003</v>
      </c>
      <c r="H2078" s="75" t="s">
        <v>2707</v>
      </c>
      <c r="I2078" s="76" t="s">
        <v>2474</v>
      </c>
      <c r="J2078" s="77" t="s">
        <v>2497</v>
      </c>
    </row>
    <row r="2079" spans="7:10">
      <c r="G2079" s="74">
        <v>93.460999999999999</v>
      </c>
      <c r="H2079" s="75" t="s">
        <v>2708</v>
      </c>
      <c r="I2079" s="76" t="s">
        <v>2474</v>
      </c>
      <c r="J2079" s="77" t="s">
        <v>2479</v>
      </c>
    </row>
    <row r="2080" spans="7:10">
      <c r="G2080" s="74">
        <v>93.462000000000003</v>
      </c>
      <c r="H2080" s="75" t="s">
        <v>2709</v>
      </c>
      <c r="I2080" s="76" t="s">
        <v>2474</v>
      </c>
      <c r="J2080" s="77" t="s">
        <v>2710</v>
      </c>
    </row>
    <row r="2081" spans="7:10">
      <c r="G2081" s="74">
        <v>93.463999999999999</v>
      </c>
      <c r="H2081" s="75" t="s">
        <v>2711</v>
      </c>
      <c r="I2081" s="76" t="s">
        <v>2474</v>
      </c>
      <c r="J2081" s="77" t="s">
        <v>2482</v>
      </c>
    </row>
    <row r="2082" spans="7:10">
      <c r="G2082" s="74">
        <v>93.465000000000003</v>
      </c>
      <c r="H2082" s="75" t="s">
        <v>2712</v>
      </c>
      <c r="I2082" s="76" t="s">
        <v>2474</v>
      </c>
      <c r="J2082" s="77" t="s">
        <v>2497</v>
      </c>
    </row>
    <row r="2083" spans="7:10">
      <c r="G2083" s="74">
        <v>93.468999999999994</v>
      </c>
      <c r="H2083" s="75" t="s">
        <v>2713</v>
      </c>
      <c r="I2083" s="76" t="s">
        <v>2474</v>
      </c>
      <c r="J2083" s="77" t="s">
        <v>2482</v>
      </c>
    </row>
    <row r="2084" spans="7:10">
      <c r="G2084" s="74">
        <v>93.47</v>
      </c>
      <c r="H2084" s="75" t="s">
        <v>2714</v>
      </c>
      <c r="I2084" s="76" t="s">
        <v>2474</v>
      </c>
      <c r="J2084" s="77" t="s">
        <v>2482</v>
      </c>
    </row>
    <row r="2085" spans="7:10">
      <c r="G2085" s="74">
        <v>93.471000000000004</v>
      </c>
      <c r="H2085" s="75" t="s">
        <v>2715</v>
      </c>
      <c r="I2085" s="76" t="s">
        <v>2474</v>
      </c>
      <c r="J2085" s="77" t="s">
        <v>2495</v>
      </c>
    </row>
    <row r="2086" spans="7:10">
      <c r="G2086" s="74">
        <v>93.471999999999994</v>
      </c>
      <c r="H2086" s="75" t="s">
        <v>2716</v>
      </c>
      <c r="I2086" s="76" t="s">
        <v>2474</v>
      </c>
      <c r="J2086" s="77" t="s">
        <v>2495</v>
      </c>
    </row>
    <row r="2087" spans="7:10">
      <c r="G2087" s="74">
        <v>93.477999999999994</v>
      </c>
      <c r="H2087" s="75" t="s">
        <v>2717</v>
      </c>
      <c r="I2087" s="76" t="s">
        <v>2474</v>
      </c>
      <c r="J2087" s="77" t="s">
        <v>2497</v>
      </c>
    </row>
    <row r="2088" spans="7:10">
      <c r="G2088" s="74">
        <v>93.478999999999999</v>
      </c>
      <c r="H2088" s="75" t="s">
        <v>2718</v>
      </c>
      <c r="I2088" s="76" t="s">
        <v>2474</v>
      </c>
      <c r="J2088" s="77" t="s">
        <v>2497</v>
      </c>
    </row>
    <row r="2089" spans="7:10">
      <c r="G2089" s="74">
        <v>93.488</v>
      </c>
      <c r="H2089" s="75" t="s">
        <v>2719</v>
      </c>
      <c r="I2089" s="76" t="s">
        <v>2474</v>
      </c>
      <c r="J2089" s="77" t="s">
        <v>2497</v>
      </c>
    </row>
    <row r="2090" spans="7:10">
      <c r="G2090" s="74">
        <v>93.489000000000004</v>
      </c>
      <c r="H2090" s="75" t="s">
        <v>2720</v>
      </c>
      <c r="I2090" s="76" t="s">
        <v>2474</v>
      </c>
      <c r="J2090" s="77" t="s">
        <v>2495</v>
      </c>
    </row>
    <row r="2091" spans="7:10">
      <c r="G2091" s="74">
        <v>93.492999999999995</v>
      </c>
      <c r="H2091" s="75" t="s">
        <v>2721</v>
      </c>
      <c r="I2091" s="76" t="s">
        <v>2722</v>
      </c>
      <c r="J2091" s="77" t="s">
        <v>2723</v>
      </c>
    </row>
    <row r="2092" spans="7:10">
      <c r="G2092" s="74">
        <v>93.494</v>
      </c>
      <c r="H2092" s="75" t="s">
        <v>2724</v>
      </c>
      <c r="I2092" s="76" t="s">
        <v>2474</v>
      </c>
      <c r="J2092" s="77" t="s">
        <v>2497</v>
      </c>
    </row>
    <row r="2093" spans="7:10">
      <c r="G2093" s="74">
        <v>93.495000000000005</v>
      </c>
      <c r="H2093" s="75" t="s">
        <v>2725</v>
      </c>
      <c r="I2093" s="76" t="s">
        <v>2474</v>
      </c>
      <c r="J2093" s="77" t="s">
        <v>2497</v>
      </c>
    </row>
    <row r="2094" spans="7:10">
      <c r="G2094" s="74">
        <v>93.495999999999995</v>
      </c>
      <c r="H2094" s="75" t="s">
        <v>2726</v>
      </c>
      <c r="I2094" s="76" t="s">
        <v>2474</v>
      </c>
      <c r="J2094" s="77" t="s">
        <v>2495</v>
      </c>
    </row>
    <row r="2095" spans="7:10">
      <c r="G2095" s="74">
        <v>93.497</v>
      </c>
      <c r="H2095" s="75" t="s">
        <v>2727</v>
      </c>
      <c r="I2095" s="76" t="s">
        <v>2474</v>
      </c>
      <c r="J2095" s="77" t="s">
        <v>2495</v>
      </c>
    </row>
    <row r="2096" spans="7:10">
      <c r="G2096" s="74">
        <v>93.498000000000005</v>
      </c>
      <c r="H2096" s="75" t="s">
        <v>2728</v>
      </c>
      <c r="I2096" s="76" t="s">
        <v>2474</v>
      </c>
      <c r="J2096" s="77" t="s">
        <v>2479</v>
      </c>
    </row>
    <row r="2097" spans="7:10">
      <c r="G2097" s="74">
        <v>93.498999999999995</v>
      </c>
      <c r="H2097" s="75" t="s">
        <v>2729</v>
      </c>
      <c r="I2097" s="76" t="s">
        <v>2474</v>
      </c>
      <c r="J2097" s="77" t="s">
        <v>2495</v>
      </c>
    </row>
    <row r="2098" spans="7:10">
      <c r="G2098" s="74">
        <v>93.501000000000005</v>
      </c>
      <c r="H2098" s="75" t="s">
        <v>2730</v>
      </c>
      <c r="I2098" s="76" t="s">
        <v>2474</v>
      </c>
      <c r="J2098" s="77" t="s">
        <v>2479</v>
      </c>
    </row>
    <row r="2099" spans="7:10">
      <c r="G2099" s="74">
        <v>93.504000000000005</v>
      </c>
      <c r="H2099" s="75" t="s">
        <v>2731</v>
      </c>
      <c r="I2099" s="76" t="s">
        <v>2474</v>
      </c>
      <c r="J2099" s="77" t="s">
        <v>2479</v>
      </c>
    </row>
    <row r="2100" spans="7:10">
      <c r="G2100" s="74">
        <v>93.516000000000005</v>
      </c>
      <c r="H2100" s="75" t="s">
        <v>2732</v>
      </c>
      <c r="I2100" s="76" t="s">
        <v>2474</v>
      </c>
      <c r="J2100" s="77" t="s">
        <v>2479</v>
      </c>
    </row>
    <row r="2101" spans="7:10">
      <c r="G2101" s="74">
        <v>93.525000000000006</v>
      </c>
      <c r="H2101" s="75" t="s">
        <v>2733</v>
      </c>
      <c r="I2101" s="76" t="s">
        <v>2474</v>
      </c>
      <c r="J2101" s="77" t="s">
        <v>2641</v>
      </c>
    </row>
    <row r="2102" spans="7:10">
      <c r="G2102" s="74">
        <v>93.525999999999996</v>
      </c>
      <c r="H2102" s="75" t="s">
        <v>2734</v>
      </c>
      <c r="I2102" s="76" t="s">
        <v>2474</v>
      </c>
      <c r="J2102" s="77" t="s">
        <v>2479</v>
      </c>
    </row>
    <row r="2103" spans="7:10">
      <c r="G2103" s="74">
        <v>93.527000000000001</v>
      </c>
      <c r="H2103" s="75" t="s">
        <v>2735</v>
      </c>
      <c r="I2103" s="76" t="s">
        <v>2474</v>
      </c>
      <c r="J2103" s="77" t="s">
        <v>2479</v>
      </c>
    </row>
    <row r="2104" spans="7:10">
      <c r="G2104" s="74">
        <v>93.528000000000006</v>
      </c>
      <c r="H2104" s="75" t="s">
        <v>2736</v>
      </c>
      <c r="I2104" s="76" t="s">
        <v>2474</v>
      </c>
      <c r="J2104" s="77" t="s">
        <v>2479</v>
      </c>
    </row>
    <row r="2105" spans="7:10">
      <c r="G2105" s="74">
        <v>93.53</v>
      </c>
      <c r="H2105" s="75" t="s">
        <v>2737</v>
      </c>
      <c r="I2105" s="76" t="s">
        <v>2474</v>
      </c>
      <c r="J2105" s="77" t="s">
        <v>2479</v>
      </c>
    </row>
    <row r="2106" spans="7:10">
      <c r="G2106" s="74">
        <v>93.534000000000006</v>
      </c>
      <c r="H2106" s="75" t="s">
        <v>2738</v>
      </c>
      <c r="I2106" s="76" t="s">
        <v>2474</v>
      </c>
      <c r="J2106" s="77" t="s">
        <v>2497</v>
      </c>
    </row>
    <row r="2107" spans="7:10">
      <c r="G2107" s="74">
        <v>93.546999999999997</v>
      </c>
      <c r="H2107" s="75" t="s">
        <v>2739</v>
      </c>
      <c r="I2107" s="76" t="s">
        <v>2474</v>
      </c>
      <c r="J2107" s="77" t="s">
        <v>2479</v>
      </c>
    </row>
    <row r="2108" spans="7:10">
      <c r="G2108" s="74">
        <v>93.55</v>
      </c>
      <c r="H2108" s="75" t="s">
        <v>2740</v>
      </c>
      <c r="I2108" s="76" t="s">
        <v>2474</v>
      </c>
      <c r="J2108" s="77" t="s">
        <v>2495</v>
      </c>
    </row>
    <row r="2109" spans="7:10">
      <c r="G2109" s="74">
        <v>93.555999999999997</v>
      </c>
      <c r="H2109" s="75" t="s">
        <v>2741</v>
      </c>
      <c r="I2109" s="76" t="s">
        <v>2474</v>
      </c>
      <c r="J2109" s="77" t="s">
        <v>2495</v>
      </c>
    </row>
    <row r="2110" spans="7:10">
      <c r="G2110" s="74">
        <v>93.557000000000002</v>
      </c>
      <c r="H2110" s="75" t="s">
        <v>2742</v>
      </c>
      <c r="I2110" s="76" t="s">
        <v>2474</v>
      </c>
      <c r="J2110" s="77" t="s">
        <v>2495</v>
      </c>
    </row>
    <row r="2111" spans="7:10">
      <c r="G2111" s="74">
        <v>93.558000000000007</v>
      </c>
      <c r="H2111" s="75" t="s">
        <v>2743</v>
      </c>
      <c r="I2111" s="76" t="s">
        <v>2474</v>
      </c>
      <c r="J2111" s="77" t="s">
        <v>2495</v>
      </c>
    </row>
    <row r="2112" spans="7:10">
      <c r="G2112" s="74">
        <v>93.56</v>
      </c>
      <c r="H2112" s="75" t="s">
        <v>2744</v>
      </c>
      <c r="I2112" s="76" t="s">
        <v>2474</v>
      </c>
      <c r="J2112" s="77" t="s">
        <v>2495</v>
      </c>
    </row>
    <row r="2113" spans="7:10">
      <c r="G2113" s="74">
        <v>93.563000000000002</v>
      </c>
      <c r="H2113" s="75" t="s">
        <v>2745</v>
      </c>
      <c r="I2113" s="76" t="s">
        <v>2474</v>
      </c>
      <c r="J2113" s="77" t="s">
        <v>2495</v>
      </c>
    </row>
    <row r="2114" spans="7:10">
      <c r="G2114" s="74">
        <v>93.563999999999993</v>
      </c>
      <c r="H2114" s="75" t="s">
        <v>2746</v>
      </c>
      <c r="I2114" s="76" t="s">
        <v>2474</v>
      </c>
      <c r="J2114" s="77" t="s">
        <v>2495</v>
      </c>
    </row>
    <row r="2115" spans="7:10">
      <c r="G2115" s="74">
        <v>93.566000000000003</v>
      </c>
      <c r="H2115" s="75" t="s">
        <v>2747</v>
      </c>
      <c r="I2115" s="76" t="s">
        <v>2474</v>
      </c>
      <c r="J2115" s="77" t="s">
        <v>2495</v>
      </c>
    </row>
    <row r="2116" spans="7:10">
      <c r="G2116" s="74">
        <v>93.566999999999993</v>
      </c>
      <c r="H2116" s="75" t="s">
        <v>2748</v>
      </c>
      <c r="I2116" s="76" t="s">
        <v>2474</v>
      </c>
      <c r="J2116" s="77" t="s">
        <v>2495</v>
      </c>
    </row>
    <row r="2117" spans="7:10">
      <c r="G2117" s="74">
        <v>93.567999999999998</v>
      </c>
      <c r="H2117" s="75" t="s">
        <v>2749</v>
      </c>
      <c r="I2117" s="76" t="s">
        <v>2474</v>
      </c>
      <c r="J2117" s="77" t="s">
        <v>2495</v>
      </c>
    </row>
    <row r="2118" spans="7:10">
      <c r="G2118" s="74">
        <v>93.569000000000003</v>
      </c>
      <c r="H2118" s="75" t="s">
        <v>2750</v>
      </c>
      <c r="I2118" s="76" t="s">
        <v>2474</v>
      </c>
      <c r="J2118" s="77" t="s">
        <v>2495</v>
      </c>
    </row>
    <row r="2119" spans="7:10">
      <c r="G2119" s="74">
        <v>93.57</v>
      </c>
      <c r="H2119" s="75" t="s">
        <v>2751</v>
      </c>
      <c r="I2119" s="76" t="s">
        <v>2474</v>
      </c>
      <c r="J2119" s="77" t="s">
        <v>2495</v>
      </c>
    </row>
    <row r="2120" spans="7:10">
      <c r="G2120" s="74">
        <v>93.575000000000003</v>
      </c>
      <c r="H2120" s="75" t="s">
        <v>2752</v>
      </c>
      <c r="I2120" s="76" t="s">
        <v>2474</v>
      </c>
      <c r="J2120" s="77" t="s">
        <v>2495</v>
      </c>
    </row>
    <row r="2121" spans="7:10">
      <c r="G2121" s="74">
        <v>93.575999999999993</v>
      </c>
      <c r="H2121" s="75" t="s">
        <v>2753</v>
      </c>
      <c r="I2121" s="76" t="s">
        <v>2474</v>
      </c>
      <c r="J2121" s="77" t="s">
        <v>2495</v>
      </c>
    </row>
    <row r="2122" spans="7:10">
      <c r="G2122" s="74">
        <v>93.578999999999994</v>
      </c>
      <c r="H2122" s="75" t="s">
        <v>2754</v>
      </c>
      <c r="I2122" s="76" t="s">
        <v>2474</v>
      </c>
      <c r="J2122" s="77" t="s">
        <v>2495</v>
      </c>
    </row>
    <row r="2123" spans="7:10">
      <c r="G2123" s="74">
        <v>93.581000000000003</v>
      </c>
      <c r="H2123" s="75" t="s">
        <v>2755</v>
      </c>
      <c r="I2123" s="76" t="s">
        <v>2474</v>
      </c>
      <c r="J2123" s="77" t="s">
        <v>2495</v>
      </c>
    </row>
    <row r="2124" spans="7:10">
      <c r="G2124" s="74">
        <v>93.582999999999998</v>
      </c>
      <c r="H2124" s="75" t="s">
        <v>2756</v>
      </c>
      <c r="I2124" s="76" t="s">
        <v>2474</v>
      </c>
      <c r="J2124" s="77" t="s">
        <v>2495</v>
      </c>
    </row>
    <row r="2125" spans="7:10">
      <c r="G2125" s="74">
        <v>93.585999999999999</v>
      </c>
      <c r="H2125" s="75" t="s">
        <v>2757</v>
      </c>
      <c r="I2125" s="76" t="s">
        <v>2474</v>
      </c>
      <c r="J2125" s="77" t="s">
        <v>2495</v>
      </c>
    </row>
    <row r="2126" spans="7:10">
      <c r="G2126" s="74">
        <v>93.587000000000003</v>
      </c>
      <c r="H2126" s="75" t="s">
        <v>2758</v>
      </c>
      <c r="I2126" s="76" t="s">
        <v>2474</v>
      </c>
      <c r="J2126" s="77" t="s">
        <v>2495</v>
      </c>
    </row>
    <row r="2127" spans="7:10">
      <c r="G2127" s="74">
        <v>93.59</v>
      </c>
      <c r="H2127" s="75" t="s">
        <v>2759</v>
      </c>
      <c r="I2127" s="76" t="s">
        <v>2474</v>
      </c>
      <c r="J2127" s="77" t="s">
        <v>2495</v>
      </c>
    </row>
    <row r="2128" spans="7:10">
      <c r="G2128" s="74">
        <v>93.590999999999994</v>
      </c>
      <c r="H2128" s="75" t="s">
        <v>2760</v>
      </c>
      <c r="I2128" s="76" t="s">
        <v>2474</v>
      </c>
      <c r="J2128" s="77" t="s">
        <v>2495</v>
      </c>
    </row>
    <row r="2129" spans="7:10">
      <c r="G2129" s="74">
        <v>93.591999999999999</v>
      </c>
      <c r="H2129" s="75" t="s">
        <v>2761</v>
      </c>
      <c r="I2129" s="76" t="s">
        <v>2474</v>
      </c>
      <c r="J2129" s="77" t="s">
        <v>2495</v>
      </c>
    </row>
    <row r="2130" spans="7:10">
      <c r="G2130" s="74">
        <v>93.593999999999994</v>
      </c>
      <c r="H2130" s="75" t="s">
        <v>2762</v>
      </c>
      <c r="I2130" s="76" t="s">
        <v>2474</v>
      </c>
      <c r="J2130" s="77" t="s">
        <v>2495</v>
      </c>
    </row>
    <row r="2131" spans="7:10">
      <c r="G2131" s="74">
        <v>93.594999999999999</v>
      </c>
      <c r="H2131" s="75" t="s">
        <v>2763</v>
      </c>
      <c r="I2131" s="76" t="s">
        <v>2474</v>
      </c>
      <c r="J2131" s="77" t="s">
        <v>2495</v>
      </c>
    </row>
    <row r="2132" spans="7:10">
      <c r="G2132" s="74">
        <v>93.596000000000004</v>
      </c>
      <c r="H2132" s="75" t="s">
        <v>2764</v>
      </c>
      <c r="I2132" s="76" t="s">
        <v>2474</v>
      </c>
      <c r="J2132" s="77" t="s">
        <v>2495</v>
      </c>
    </row>
    <row r="2133" spans="7:10">
      <c r="G2133" s="74">
        <v>93.596999999999994</v>
      </c>
      <c r="H2133" s="75" t="s">
        <v>2765</v>
      </c>
      <c r="I2133" s="76" t="s">
        <v>2474</v>
      </c>
      <c r="J2133" s="77" t="s">
        <v>2495</v>
      </c>
    </row>
    <row r="2134" spans="7:10">
      <c r="G2134" s="74">
        <v>93.597999999999999</v>
      </c>
      <c r="H2134" s="75" t="s">
        <v>2766</v>
      </c>
      <c r="I2134" s="76" t="s">
        <v>2474</v>
      </c>
      <c r="J2134" s="77" t="s">
        <v>2495</v>
      </c>
    </row>
    <row r="2135" spans="7:10">
      <c r="G2135" s="74">
        <v>93.599000000000004</v>
      </c>
      <c r="H2135" s="75" t="s">
        <v>2767</v>
      </c>
      <c r="I2135" s="76" t="s">
        <v>2474</v>
      </c>
      <c r="J2135" s="77" t="s">
        <v>2495</v>
      </c>
    </row>
    <row r="2136" spans="7:10">
      <c r="G2136" s="74">
        <v>93.6</v>
      </c>
      <c r="H2136" s="75" t="s">
        <v>2768</v>
      </c>
      <c r="I2136" s="76" t="s">
        <v>2474</v>
      </c>
      <c r="J2136" s="77" t="s">
        <v>2495</v>
      </c>
    </row>
    <row r="2137" spans="7:10">
      <c r="G2137" s="74">
        <v>93.602999999999994</v>
      </c>
      <c r="H2137" s="75" t="s">
        <v>2769</v>
      </c>
      <c r="I2137" s="76" t="s">
        <v>2474</v>
      </c>
      <c r="J2137" s="77" t="s">
        <v>2495</v>
      </c>
    </row>
    <row r="2138" spans="7:10">
      <c r="G2138" s="74">
        <v>93.603999999999999</v>
      </c>
      <c r="H2138" s="75" t="s">
        <v>2770</v>
      </c>
      <c r="I2138" s="76" t="s">
        <v>2474</v>
      </c>
      <c r="J2138" s="77" t="s">
        <v>2495</v>
      </c>
    </row>
    <row r="2139" spans="7:10">
      <c r="G2139" s="74">
        <v>93.605000000000004</v>
      </c>
      <c r="H2139" s="75" t="s">
        <v>2771</v>
      </c>
      <c r="I2139" s="76" t="s">
        <v>2474</v>
      </c>
      <c r="J2139" s="77" t="s">
        <v>2495</v>
      </c>
    </row>
    <row r="2140" spans="7:10">
      <c r="G2140" s="74">
        <v>93.611999999999995</v>
      </c>
      <c r="H2140" s="75" t="s">
        <v>2772</v>
      </c>
      <c r="I2140" s="76" t="s">
        <v>2474</v>
      </c>
      <c r="J2140" s="77" t="s">
        <v>2495</v>
      </c>
    </row>
    <row r="2141" spans="7:10">
      <c r="G2141" s="74">
        <v>93.617999999999995</v>
      </c>
      <c r="H2141" s="75" t="s">
        <v>2773</v>
      </c>
      <c r="I2141" s="76" t="s">
        <v>2474</v>
      </c>
      <c r="J2141" s="77" t="s">
        <v>2482</v>
      </c>
    </row>
    <row r="2142" spans="7:10">
      <c r="G2142" s="74">
        <v>93.623000000000005</v>
      </c>
      <c r="H2142" s="75" t="s">
        <v>2774</v>
      </c>
      <c r="I2142" s="76" t="s">
        <v>2474</v>
      </c>
      <c r="J2142" s="77" t="s">
        <v>2495</v>
      </c>
    </row>
    <row r="2143" spans="7:10">
      <c r="G2143" s="74">
        <v>93.623999999999995</v>
      </c>
      <c r="H2143" s="75" t="s">
        <v>2775</v>
      </c>
      <c r="I2143" s="76" t="s">
        <v>2474</v>
      </c>
      <c r="J2143" s="77" t="s">
        <v>2641</v>
      </c>
    </row>
    <row r="2144" spans="7:10">
      <c r="G2144" s="74">
        <v>93.63</v>
      </c>
      <c r="H2144" s="75" t="s">
        <v>2776</v>
      </c>
      <c r="I2144" s="76" t="s">
        <v>2474</v>
      </c>
      <c r="J2144" s="77" t="s">
        <v>2482</v>
      </c>
    </row>
    <row r="2145" spans="7:10">
      <c r="G2145" s="74">
        <v>93.631</v>
      </c>
      <c r="H2145" s="75" t="s">
        <v>2777</v>
      </c>
      <c r="I2145" s="76" t="s">
        <v>2474</v>
      </c>
      <c r="J2145" s="77" t="s">
        <v>2482</v>
      </c>
    </row>
    <row r="2146" spans="7:10">
      <c r="G2146" s="74">
        <v>93.632000000000005</v>
      </c>
      <c r="H2146" s="75" t="s">
        <v>2778</v>
      </c>
      <c r="I2146" s="76" t="s">
        <v>2474</v>
      </c>
      <c r="J2146" s="77" t="s">
        <v>2482</v>
      </c>
    </row>
    <row r="2147" spans="7:10">
      <c r="G2147" s="74">
        <v>93.634</v>
      </c>
      <c r="H2147" s="75" t="s">
        <v>2779</v>
      </c>
      <c r="I2147" s="76" t="s">
        <v>2474</v>
      </c>
      <c r="J2147" s="77" t="s">
        <v>2641</v>
      </c>
    </row>
    <row r="2148" spans="7:10">
      <c r="G2148" s="74">
        <v>93.64</v>
      </c>
      <c r="H2148" s="75" t="s">
        <v>2780</v>
      </c>
      <c r="I2148" s="76" t="s">
        <v>2474</v>
      </c>
      <c r="J2148" s="77" t="s">
        <v>2641</v>
      </c>
    </row>
    <row r="2149" spans="7:10">
      <c r="G2149" s="74">
        <v>93.643000000000001</v>
      </c>
      <c r="H2149" s="75" t="s">
        <v>2781</v>
      </c>
      <c r="I2149" s="76" t="s">
        <v>2474</v>
      </c>
      <c r="J2149" s="77" t="s">
        <v>2495</v>
      </c>
    </row>
    <row r="2150" spans="7:10">
      <c r="G2150" s="74">
        <v>93.644999999999996</v>
      </c>
      <c r="H2150" s="75" t="s">
        <v>2782</v>
      </c>
      <c r="I2150" s="76" t="s">
        <v>2474</v>
      </c>
      <c r="J2150" s="77" t="s">
        <v>2495</v>
      </c>
    </row>
    <row r="2151" spans="7:10">
      <c r="G2151" s="74">
        <v>93.647000000000006</v>
      </c>
      <c r="H2151" s="75" t="s">
        <v>2783</v>
      </c>
      <c r="I2151" s="76" t="s">
        <v>2474</v>
      </c>
      <c r="J2151" s="77" t="s">
        <v>2495</v>
      </c>
    </row>
    <row r="2152" spans="7:10">
      <c r="G2152" s="74">
        <v>93.647999999999996</v>
      </c>
      <c r="H2152" s="75" t="s">
        <v>2784</v>
      </c>
      <c r="I2152" s="76" t="s">
        <v>2474</v>
      </c>
      <c r="J2152" s="77" t="s">
        <v>2495</v>
      </c>
    </row>
    <row r="2153" spans="7:10">
      <c r="G2153" s="74">
        <v>93.649000000000001</v>
      </c>
      <c r="H2153" s="75" t="s">
        <v>2785</v>
      </c>
      <c r="I2153" s="76" t="s">
        <v>2474</v>
      </c>
      <c r="J2153" s="77" t="s">
        <v>2497</v>
      </c>
    </row>
    <row r="2154" spans="7:10">
      <c r="G2154" s="74">
        <v>93.65</v>
      </c>
      <c r="H2154" s="75" t="s">
        <v>2786</v>
      </c>
      <c r="I2154" s="76" t="s">
        <v>2474</v>
      </c>
      <c r="J2154" s="77" t="s">
        <v>2641</v>
      </c>
    </row>
    <row r="2155" spans="7:10">
      <c r="G2155" s="74">
        <v>93.652000000000001</v>
      </c>
      <c r="H2155" s="75" t="s">
        <v>2787</v>
      </c>
      <c r="I2155" s="76" t="s">
        <v>2474</v>
      </c>
      <c r="J2155" s="77" t="s">
        <v>2495</v>
      </c>
    </row>
    <row r="2156" spans="7:10">
      <c r="G2156" s="74">
        <v>93.653000000000006</v>
      </c>
      <c r="H2156" s="75" t="s">
        <v>2788</v>
      </c>
      <c r="I2156" s="76" t="s">
        <v>2474</v>
      </c>
      <c r="J2156" s="77" t="s">
        <v>2537</v>
      </c>
    </row>
    <row r="2157" spans="7:10">
      <c r="G2157" s="74">
        <v>93.653999999999996</v>
      </c>
      <c r="H2157" s="75" t="s">
        <v>2789</v>
      </c>
      <c r="I2157" s="76" t="s">
        <v>2474</v>
      </c>
      <c r="J2157" s="77" t="s">
        <v>2537</v>
      </c>
    </row>
    <row r="2158" spans="7:10">
      <c r="G2158" s="74">
        <v>93.658000000000001</v>
      </c>
      <c r="H2158" s="75" t="s">
        <v>2790</v>
      </c>
      <c r="I2158" s="76" t="s">
        <v>2474</v>
      </c>
      <c r="J2158" s="77" t="s">
        <v>2495</v>
      </c>
    </row>
    <row r="2159" spans="7:10">
      <c r="G2159" s="74">
        <v>93.659000000000006</v>
      </c>
      <c r="H2159" s="75" t="s">
        <v>2791</v>
      </c>
      <c r="I2159" s="76" t="s">
        <v>2474</v>
      </c>
      <c r="J2159" s="77" t="s">
        <v>2495</v>
      </c>
    </row>
    <row r="2160" spans="7:10">
      <c r="G2160" s="74">
        <v>93.661000000000001</v>
      </c>
      <c r="H2160" s="75" t="s">
        <v>2792</v>
      </c>
      <c r="I2160" s="76" t="s">
        <v>2474</v>
      </c>
      <c r="J2160" s="77" t="s">
        <v>2508</v>
      </c>
    </row>
    <row r="2161" spans="7:10">
      <c r="G2161" s="74">
        <v>93.662000000000006</v>
      </c>
      <c r="H2161" s="75" t="s">
        <v>2793</v>
      </c>
      <c r="I2161" s="76" t="s">
        <v>2474</v>
      </c>
      <c r="J2161" s="77" t="s">
        <v>2508</v>
      </c>
    </row>
    <row r="2162" spans="7:10">
      <c r="G2162" s="74">
        <v>93.662999999999997</v>
      </c>
      <c r="H2162" s="75" t="s">
        <v>2794</v>
      </c>
      <c r="I2162" s="76" t="s">
        <v>2474</v>
      </c>
      <c r="J2162" s="77" t="s">
        <v>2508</v>
      </c>
    </row>
    <row r="2163" spans="7:10">
      <c r="G2163" s="74">
        <v>93.664000000000001</v>
      </c>
      <c r="H2163" s="75" t="s">
        <v>2795</v>
      </c>
      <c r="I2163" s="76" t="s">
        <v>2474</v>
      </c>
      <c r="J2163" s="77" t="s">
        <v>2641</v>
      </c>
    </row>
    <row r="2164" spans="7:10">
      <c r="G2164" s="74">
        <v>93.665000000000006</v>
      </c>
      <c r="H2164" s="75" t="s">
        <v>2796</v>
      </c>
      <c r="I2164" s="76" t="s">
        <v>2474</v>
      </c>
      <c r="J2164" s="77" t="s">
        <v>2528</v>
      </c>
    </row>
    <row r="2165" spans="7:10">
      <c r="G2165" s="74">
        <v>93.667000000000002</v>
      </c>
      <c r="H2165" s="75" t="s">
        <v>2797</v>
      </c>
      <c r="I2165" s="76" t="s">
        <v>2474</v>
      </c>
      <c r="J2165" s="77" t="s">
        <v>2495</v>
      </c>
    </row>
    <row r="2166" spans="7:10">
      <c r="G2166" s="74">
        <v>93.668999999999997</v>
      </c>
      <c r="H2166" s="75" t="s">
        <v>2798</v>
      </c>
      <c r="I2166" s="76" t="s">
        <v>2474</v>
      </c>
      <c r="J2166" s="77" t="s">
        <v>2495</v>
      </c>
    </row>
    <row r="2167" spans="7:10">
      <c r="G2167" s="74">
        <v>93.67</v>
      </c>
      <c r="H2167" s="75" t="s">
        <v>2799</v>
      </c>
      <c r="I2167" s="76" t="s">
        <v>2474</v>
      </c>
      <c r="J2167" s="77" t="s">
        <v>2495</v>
      </c>
    </row>
    <row r="2168" spans="7:10">
      <c r="G2168" s="74">
        <v>93.671000000000006</v>
      </c>
      <c r="H2168" s="75" t="s">
        <v>2800</v>
      </c>
      <c r="I2168" s="76" t="s">
        <v>2474</v>
      </c>
      <c r="J2168" s="77" t="s">
        <v>2495</v>
      </c>
    </row>
    <row r="2169" spans="7:10">
      <c r="G2169" s="74">
        <v>93.674000000000007</v>
      </c>
      <c r="H2169" s="75" t="s">
        <v>2801</v>
      </c>
      <c r="I2169" s="76" t="s">
        <v>2474</v>
      </c>
      <c r="J2169" s="77" t="s">
        <v>2495</v>
      </c>
    </row>
    <row r="2170" spans="7:10">
      <c r="G2170" s="74">
        <v>93.676000000000002</v>
      </c>
      <c r="H2170" s="75" t="s">
        <v>2802</v>
      </c>
      <c r="I2170" s="76" t="s">
        <v>2474</v>
      </c>
      <c r="J2170" s="77" t="s">
        <v>2495</v>
      </c>
    </row>
    <row r="2171" spans="7:10">
      <c r="G2171" s="74">
        <v>93.68</v>
      </c>
      <c r="H2171" s="75" t="s">
        <v>2803</v>
      </c>
      <c r="I2171" s="76" t="s">
        <v>2474</v>
      </c>
      <c r="J2171" s="77" t="s">
        <v>2479</v>
      </c>
    </row>
    <row r="2172" spans="7:10">
      <c r="G2172" s="74">
        <v>93.683999999999997</v>
      </c>
      <c r="H2172" s="75" t="s">
        <v>2804</v>
      </c>
      <c r="I2172" s="76" t="s">
        <v>2474</v>
      </c>
      <c r="J2172" s="77" t="s">
        <v>2497</v>
      </c>
    </row>
    <row r="2173" spans="7:10">
      <c r="G2173" s="74">
        <v>93.686000000000007</v>
      </c>
      <c r="H2173" s="75" t="s">
        <v>2805</v>
      </c>
      <c r="I2173" s="76" t="s">
        <v>2474</v>
      </c>
      <c r="J2173" s="77" t="s">
        <v>2479</v>
      </c>
    </row>
    <row r="2174" spans="7:10">
      <c r="G2174" s="74">
        <v>93.686999999999998</v>
      </c>
      <c r="H2174" s="75" t="s">
        <v>2806</v>
      </c>
      <c r="I2174" s="76" t="s">
        <v>2474</v>
      </c>
      <c r="J2174" s="77" t="s">
        <v>2641</v>
      </c>
    </row>
    <row r="2175" spans="7:10">
      <c r="G2175" s="74">
        <v>93.691000000000003</v>
      </c>
      <c r="H2175" s="75" t="s">
        <v>2807</v>
      </c>
      <c r="I2175" s="76" t="s">
        <v>2474</v>
      </c>
      <c r="J2175" s="77" t="s">
        <v>2477</v>
      </c>
    </row>
    <row r="2176" spans="7:10">
      <c r="G2176" s="74">
        <v>93.694999999999993</v>
      </c>
      <c r="H2176" s="75" t="s">
        <v>2808</v>
      </c>
      <c r="I2176" s="76" t="s">
        <v>2474</v>
      </c>
      <c r="J2176" s="77" t="s">
        <v>2641</v>
      </c>
    </row>
    <row r="2177" spans="7:10">
      <c r="G2177" s="74">
        <v>93.695999999999998</v>
      </c>
      <c r="H2177" s="75" t="s">
        <v>2809</v>
      </c>
      <c r="I2177" s="76" t="s">
        <v>2474</v>
      </c>
      <c r="J2177" s="77" t="s">
        <v>2528</v>
      </c>
    </row>
    <row r="2178" spans="7:10">
      <c r="G2178" s="74">
        <v>93.697000000000003</v>
      </c>
      <c r="H2178" s="75" t="s">
        <v>2810</v>
      </c>
      <c r="I2178" s="76" t="s">
        <v>2474</v>
      </c>
      <c r="J2178" s="77" t="s">
        <v>2479</v>
      </c>
    </row>
    <row r="2179" spans="7:10">
      <c r="G2179" s="74">
        <v>93.697999999999993</v>
      </c>
      <c r="H2179" s="75" t="s">
        <v>2811</v>
      </c>
      <c r="I2179" s="76" t="s">
        <v>2474</v>
      </c>
      <c r="J2179" s="77" t="s">
        <v>2482</v>
      </c>
    </row>
    <row r="2180" spans="7:10">
      <c r="G2180" s="74">
        <v>93.701999999999998</v>
      </c>
      <c r="H2180" s="75" t="s">
        <v>2812</v>
      </c>
      <c r="I2180" s="76" t="s">
        <v>2474</v>
      </c>
      <c r="J2180" s="77" t="s">
        <v>2508</v>
      </c>
    </row>
    <row r="2181" spans="7:10">
      <c r="G2181" s="74">
        <v>93.713999999999999</v>
      </c>
      <c r="H2181" s="75" t="s">
        <v>2813</v>
      </c>
      <c r="I2181" s="76" t="s">
        <v>2474</v>
      </c>
      <c r="J2181" s="77" t="s">
        <v>2495</v>
      </c>
    </row>
    <row r="2182" spans="7:10">
      <c r="G2182" s="74">
        <v>93.731999999999999</v>
      </c>
      <c r="H2182" s="75" t="s">
        <v>2814</v>
      </c>
      <c r="I2182" s="76" t="s">
        <v>2474</v>
      </c>
      <c r="J2182" s="77" t="s">
        <v>2479</v>
      </c>
    </row>
    <row r="2183" spans="7:10">
      <c r="G2183" s="74">
        <v>93.733999999999995</v>
      </c>
      <c r="H2183" s="75" t="s">
        <v>2815</v>
      </c>
      <c r="I2183" s="76" t="s">
        <v>2474</v>
      </c>
      <c r="J2183" s="77" t="s">
        <v>2482</v>
      </c>
    </row>
    <row r="2184" spans="7:10">
      <c r="G2184" s="74">
        <v>93.738</v>
      </c>
      <c r="H2184" s="75" t="s">
        <v>2816</v>
      </c>
      <c r="I2184" s="76" t="s">
        <v>2474</v>
      </c>
      <c r="J2184" s="77" t="s">
        <v>2497</v>
      </c>
    </row>
    <row r="2185" spans="7:10">
      <c r="G2185" s="74">
        <v>93.747</v>
      </c>
      <c r="H2185" s="75" t="s">
        <v>2817</v>
      </c>
      <c r="I2185" s="76" t="s">
        <v>2474</v>
      </c>
      <c r="J2185" s="77" t="s">
        <v>2482</v>
      </c>
    </row>
    <row r="2186" spans="7:10">
      <c r="G2186" s="74">
        <v>93.760999999999996</v>
      </c>
      <c r="H2186" s="75" t="s">
        <v>2818</v>
      </c>
      <c r="I2186" s="76" t="s">
        <v>2474</v>
      </c>
      <c r="J2186" s="77" t="s">
        <v>2482</v>
      </c>
    </row>
    <row r="2187" spans="7:10">
      <c r="G2187" s="74">
        <v>93.762</v>
      </c>
      <c r="H2187" s="75" t="s">
        <v>2819</v>
      </c>
      <c r="I2187" s="76" t="s">
        <v>2474</v>
      </c>
      <c r="J2187" s="77" t="s">
        <v>2497</v>
      </c>
    </row>
    <row r="2188" spans="7:10">
      <c r="G2188" s="74">
        <v>93.763000000000005</v>
      </c>
      <c r="H2188" s="75" t="s">
        <v>2820</v>
      </c>
      <c r="I2188" s="76" t="s">
        <v>2474</v>
      </c>
      <c r="J2188" s="77" t="s">
        <v>2482</v>
      </c>
    </row>
    <row r="2189" spans="7:10">
      <c r="G2189" s="74">
        <v>93.766999999999996</v>
      </c>
      <c r="H2189" s="75" t="s">
        <v>2821</v>
      </c>
      <c r="I2189" s="76" t="s">
        <v>2474</v>
      </c>
      <c r="J2189" s="77" t="s">
        <v>2641</v>
      </c>
    </row>
    <row r="2190" spans="7:10">
      <c r="G2190" s="74">
        <v>93.77</v>
      </c>
      <c r="H2190" s="75" t="s">
        <v>2822</v>
      </c>
      <c r="I2190" s="76" t="s">
        <v>2474</v>
      </c>
      <c r="J2190" s="77" t="s">
        <v>2641</v>
      </c>
    </row>
    <row r="2191" spans="7:10">
      <c r="G2191" s="74">
        <v>93.772000000000006</v>
      </c>
      <c r="H2191" s="75" t="s">
        <v>2823</v>
      </c>
      <c r="I2191" s="76" t="s">
        <v>2474</v>
      </c>
      <c r="J2191" s="77" t="s">
        <v>2497</v>
      </c>
    </row>
    <row r="2192" spans="7:10">
      <c r="G2192" s="74">
        <v>93.772999999999996</v>
      </c>
      <c r="H2192" s="75" t="s">
        <v>2824</v>
      </c>
      <c r="I2192" s="76" t="s">
        <v>2474</v>
      </c>
      <c r="J2192" s="77" t="s">
        <v>2641</v>
      </c>
    </row>
    <row r="2193" spans="7:10">
      <c r="G2193" s="74">
        <v>93.774000000000001</v>
      </c>
      <c r="H2193" s="75" t="s">
        <v>2825</v>
      </c>
      <c r="I2193" s="76" t="s">
        <v>2474</v>
      </c>
      <c r="J2193" s="77" t="s">
        <v>2641</v>
      </c>
    </row>
    <row r="2194" spans="7:10">
      <c r="G2194" s="74">
        <v>93.775000000000006</v>
      </c>
      <c r="H2194" s="75" t="s">
        <v>2826</v>
      </c>
      <c r="I2194" s="76" t="s">
        <v>2474</v>
      </c>
      <c r="J2194" s="77" t="s">
        <v>2641</v>
      </c>
    </row>
    <row r="2195" spans="7:10">
      <c r="G2195" s="74">
        <v>93.777000000000001</v>
      </c>
      <c r="H2195" s="75" t="s">
        <v>2827</v>
      </c>
      <c r="I2195" s="76" t="s">
        <v>2474</v>
      </c>
      <c r="J2195" s="77" t="s">
        <v>2641</v>
      </c>
    </row>
    <row r="2196" spans="7:10">
      <c r="G2196" s="74">
        <v>93.778000000000006</v>
      </c>
      <c r="H2196" s="75" t="s">
        <v>2828</v>
      </c>
      <c r="I2196" s="76" t="s">
        <v>2474</v>
      </c>
      <c r="J2196" s="77" t="s">
        <v>2641</v>
      </c>
    </row>
    <row r="2197" spans="7:10">
      <c r="G2197" s="74">
        <v>93.778999999999996</v>
      </c>
      <c r="H2197" s="75" t="s">
        <v>2829</v>
      </c>
      <c r="I2197" s="76" t="s">
        <v>2474</v>
      </c>
      <c r="J2197" s="77" t="s">
        <v>2641</v>
      </c>
    </row>
    <row r="2198" spans="7:10">
      <c r="G2198" s="74">
        <v>93.787000000000006</v>
      </c>
      <c r="H2198" s="75" t="s">
        <v>2830</v>
      </c>
      <c r="I2198" s="76" t="s">
        <v>2474</v>
      </c>
      <c r="J2198" s="77" t="s">
        <v>2495</v>
      </c>
    </row>
    <row r="2199" spans="7:10">
      <c r="G2199" s="74">
        <v>93.787999999999997</v>
      </c>
      <c r="H2199" s="75" t="s">
        <v>2831</v>
      </c>
      <c r="I2199" s="76" t="s">
        <v>2474</v>
      </c>
      <c r="J2199" s="77" t="s">
        <v>2528</v>
      </c>
    </row>
    <row r="2200" spans="7:10">
      <c r="G2200" s="74">
        <v>93.790999999999997</v>
      </c>
      <c r="H2200" s="75" t="s">
        <v>2832</v>
      </c>
      <c r="I2200" s="76" t="s">
        <v>2474</v>
      </c>
      <c r="J2200" s="77" t="s">
        <v>2641</v>
      </c>
    </row>
    <row r="2201" spans="7:10">
      <c r="G2201" s="74">
        <v>93.796000000000006</v>
      </c>
      <c r="H2201" s="75" t="s">
        <v>2833</v>
      </c>
      <c r="I2201" s="76" t="s">
        <v>2474</v>
      </c>
      <c r="J2201" s="77" t="s">
        <v>2641</v>
      </c>
    </row>
    <row r="2202" spans="7:10">
      <c r="G2202" s="74">
        <v>93.799000000000007</v>
      </c>
      <c r="H2202" s="75" t="s">
        <v>2834</v>
      </c>
      <c r="I2202" s="76" t="s">
        <v>2474</v>
      </c>
      <c r="J2202" s="77" t="s">
        <v>2497</v>
      </c>
    </row>
    <row r="2203" spans="7:10">
      <c r="G2203" s="74">
        <v>93.8</v>
      </c>
      <c r="H2203" s="75" t="s">
        <v>2835</v>
      </c>
      <c r="I2203" s="76" t="s">
        <v>2474</v>
      </c>
      <c r="J2203" s="77" t="s">
        <v>2497</v>
      </c>
    </row>
    <row r="2204" spans="7:10">
      <c r="G2204" s="74">
        <v>93.801000000000002</v>
      </c>
      <c r="H2204" s="75" t="s">
        <v>2836</v>
      </c>
      <c r="I2204" s="76" t="s">
        <v>2474</v>
      </c>
      <c r="J2204" s="77" t="s">
        <v>2477</v>
      </c>
    </row>
    <row r="2205" spans="7:10">
      <c r="G2205" s="74">
        <v>93.808999999999997</v>
      </c>
      <c r="H2205" s="75" t="s">
        <v>2837</v>
      </c>
      <c r="I2205" s="76" t="s">
        <v>2474</v>
      </c>
      <c r="J2205" s="77" t="s">
        <v>2497</v>
      </c>
    </row>
    <row r="2206" spans="7:10">
      <c r="G2206" s="74">
        <v>93.81</v>
      </c>
      <c r="H2206" s="75" t="s">
        <v>2838</v>
      </c>
      <c r="I2206" s="76" t="s">
        <v>2474</v>
      </c>
      <c r="J2206" s="77" t="s">
        <v>2497</v>
      </c>
    </row>
    <row r="2207" spans="7:10">
      <c r="G2207" s="74">
        <v>93.816000000000003</v>
      </c>
      <c r="H2207" s="75" t="s">
        <v>2839</v>
      </c>
      <c r="I2207" s="76" t="s">
        <v>2474</v>
      </c>
      <c r="J2207" s="77" t="s">
        <v>2497</v>
      </c>
    </row>
    <row r="2208" spans="7:10">
      <c r="G2208" s="74">
        <v>93.816999999999993</v>
      </c>
      <c r="H2208" s="75" t="s">
        <v>2840</v>
      </c>
      <c r="I2208" s="76" t="s">
        <v>2474</v>
      </c>
      <c r="J2208" s="77" t="s">
        <v>2477</v>
      </c>
    </row>
    <row r="2209" spans="7:10">
      <c r="G2209" s="74">
        <v>93.822000000000003</v>
      </c>
      <c r="H2209" s="75" t="s">
        <v>2841</v>
      </c>
      <c r="I2209" s="76" t="s">
        <v>2474</v>
      </c>
      <c r="J2209" s="77" t="s">
        <v>2479</v>
      </c>
    </row>
    <row r="2210" spans="7:10">
      <c r="G2210" s="74">
        <v>93.822999999999993</v>
      </c>
      <c r="H2210" s="75" t="s">
        <v>2842</v>
      </c>
      <c r="I2210" s="76" t="s">
        <v>2474</v>
      </c>
      <c r="J2210" s="77" t="s">
        <v>2497</v>
      </c>
    </row>
    <row r="2211" spans="7:10">
      <c r="G2211" s="74">
        <v>93.825000000000003</v>
      </c>
      <c r="H2211" s="75" t="s">
        <v>2843</v>
      </c>
      <c r="I2211" s="76" t="s">
        <v>2474</v>
      </c>
      <c r="J2211" s="77" t="s">
        <v>2477</v>
      </c>
    </row>
    <row r="2212" spans="7:10">
      <c r="G2212" s="74">
        <v>93.825999999999993</v>
      </c>
      <c r="H2212" s="75" t="s">
        <v>2844</v>
      </c>
      <c r="I2212" s="76" t="s">
        <v>2474</v>
      </c>
      <c r="J2212" s="77" t="s">
        <v>2477</v>
      </c>
    </row>
    <row r="2213" spans="7:10">
      <c r="G2213" s="74">
        <v>93.828999999999994</v>
      </c>
      <c r="H2213" s="75" t="s">
        <v>2845</v>
      </c>
      <c r="I2213" s="76" t="s">
        <v>2474</v>
      </c>
      <c r="J2213" s="77" t="s">
        <v>2641</v>
      </c>
    </row>
    <row r="2214" spans="7:10">
      <c r="G2214" s="74">
        <v>93.831000000000003</v>
      </c>
      <c r="H2214" s="75" t="s">
        <v>2846</v>
      </c>
      <c r="I2214" s="76" t="s">
        <v>2474</v>
      </c>
      <c r="J2214" s="77" t="s">
        <v>2477</v>
      </c>
    </row>
    <row r="2215" spans="7:10">
      <c r="G2215" s="74">
        <v>93.831999999999994</v>
      </c>
      <c r="H2215" s="75" t="s">
        <v>2847</v>
      </c>
      <c r="I2215" s="76" t="s">
        <v>2474</v>
      </c>
      <c r="J2215" s="77" t="s">
        <v>2497</v>
      </c>
    </row>
    <row r="2216" spans="7:10">
      <c r="G2216" s="74">
        <v>93.832999999999998</v>
      </c>
      <c r="H2216" s="75" t="s">
        <v>2848</v>
      </c>
      <c r="I2216" s="76" t="s">
        <v>2474</v>
      </c>
      <c r="J2216" s="77" t="s">
        <v>2497</v>
      </c>
    </row>
    <row r="2217" spans="7:10">
      <c r="G2217" s="74">
        <v>93.834000000000003</v>
      </c>
      <c r="H2217" s="75" t="s">
        <v>2849</v>
      </c>
      <c r="I2217" s="76" t="s">
        <v>2474</v>
      </c>
      <c r="J2217" s="77" t="s">
        <v>2497</v>
      </c>
    </row>
    <row r="2218" spans="7:10">
      <c r="G2218" s="74">
        <v>93.834999999999994</v>
      </c>
      <c r="H2218" s="75" t="s">
        <v>2850</v>
      </c>
      <c r="I2218" s="76" t="s">
        <v>2474</v>
      </c>
      <c r="J2218" s="77" t="s">
        <v>2477</v>
      </c>
    </row>
    <row r="2219" spans="7:10">
      <c r="G2219" s="74">
        <v>93.837000000000003</v>
      </c>
      <c r="H2219" s="75" t="s">
        <v>2851</v>
      </c>
      <c r="I2219" s="76" t="s">
        <v>2474</v>
      </c>
      <c r="J2219" s="77" t="s">
        <v>2508</v>
      </c>
    </row>
    <row r="2220" spans="7:10">
      <c r="G2220" s="74">
        <v>93.837999999999994</v>
      </c>
      <c r="H2220" s="75" t="s">
        <v>2852</v>
      </c>
      <c r="I2220" s="76" t="s">
        <v>2474</v>
      </c>
      <c r="J2220" s="77" t="s">
        <v>2508</v>
      </c>
    </row>
    <row r="2221" spans="7:10">
      <c r="G2221" s="74">
        <v>93.838999999999999</v>
      </c>
      <c r="H2221" s="75" t="s">
        <v>2853</v>
      </c>
      <c r="I2221" s="76" t="s">
        <v>2474</v>
      </c>
      <c r="J2221" s="77" t="s">
        <v>2508</v>
      </c>
    </row>
    <row r="2222" spans="7:10">
      <c r="G2222" s="74">
        <v>93.84</v>
      </c>
      <c r="H2222" s="75" t="s">
        <v>2854</v>
      </c>
      <c r="I2222" s="76" t="s">
        <v>2474</v>
      </c>
      <c r="J2222" s="77" t="s">
        <v>2508</v>
      </c>
    </row>
    <row r="2223" spans="7:10">
      <c r="G2223" s="74">
        <v>93.843000000000004</v>
      </c>
      <c r="H2223" s="75" t="s">
        <v>2855</v>
      </c>
      <c r="I2223" s="76" t="s">
        <v>2474</v>
      </c>
      <c r="J2223" s="77" t="s">
        <v>2482</v>
      </c>
    </row>
    <row r="2224" spans="7:10">
      <c r="G2224" s="74">
        <v>93.843999999999994</v>
      </c>
      <c r="H2224" s="75" t="s">
        <v>2856</v>
      </c>
      <c r="I2224" s="76" t="s">
        <v>2474</v>
      </c>
      <c r="J2224" s="77" t="s">
        <v>2482</v>
      </c>
    </row>
    <row r="2225" spans="7:10">
      <c r="G2225" s="74">
        <v>93.844999999999999</v>
      </c>
      <c r="H2225" s="75" t="s">
        <v>2857</v>
      </c>
      <c r="I2225" s="76" t="s">
        <v>2474</v>
      </c>
      <c r="J2225" s="77" t="s">
        <v>2497</v>
      </c>
    </row>
    <row r="2226" spans="7:10">
      <c r="G2226" s="74">
        <v>93.846000000000004</v>
      </c>
      <c r="H2226" s="75" t="s">
        <v>2858</v>
      </c>
      <c r="I2226" s="76" t="s">
        <v>2474</v>
      </c>
      <c r="J2226" s="77" t="s">
        <v>2508</v>
      </c>
    </row>
    <row r="2227" spans="7:10">
      <c r="G2227" s="74">
        <v>93.846999999999994</v>
      </c>
      <c r="H2227" s="75" t="s">
        <v>2859</v>
      </c>
      <c r="I2227" s="76" t="s">
        <v>2474</v>
      </c>
      <c r="J2227" s="77" t="s">
        <v>2508</v>
      </c>
    </row>
    <row r="2228" spans="7:10">
      <c r="G2228" s="74">
        <v>93.85</v>
      </c>
      <c r="H2228" s="75" t="s">
        <v>2860</v>
      </c>
      <c r="I2228" s="76" t="s">
        <v>2474</v>
      </c>
      <c r="J2228" s="77" t="s">
        <v>2497</v>
      </c>
    </row>
    <row r="2229" spans="7:10">
      <c r="G2229" s="74">
        <v>93.850999999999999</v>
      </c>
      <c r="H2229" s="75" t="s">
        <v>2861</v>
      </c>
      <c r="I2229" s="76" t="s">
        <v>2474</v>
      </c>
      <c r="J2229" s="77" t="s">
        <v>2477</v>
      </c>
    </row>
    <row r="2230" spans="7:10">
      <c r="G2230" s="74">
        <v>93.852999999999994</v>
      </c>
      <c r="H2230" s="75" t="s">
        <v>2862</v>
      </c>
      <c r="I2230" s="76" t="s">
        <v>2474</v>
      </c>
      <c r="J2230" s="77" t="s">
        <v>2508</v>
      </c>
    </row>
    <row r="2231" spans="7:10">
      <c r="G2231" s="74">
        <v>93.855000000000004</v>
      </c>
      <c r="H2231" s="75" t="s">
        <v>2863</v>
      </c>
      <c r="I2231" s="76" t="s">
        <v>2474</v>
      </c>
      <c r="J2231" s="77" t="s">
        <v>2508</v>
      </c>
    </row>
    <row r="2232" spans="7:10">
      <c r="G2232" s="74">
        <v>93.858000000000004</v>
      </c>
      <c r="H2232" s="75" t="s">
        <v>2864</v>
      </c>
      <c r="I2232" s="76" t="s">
        <v>2474</v>
      </c>
      <c r="J2232" s="77" t="s">
        <v>2497</v>
      </c>
    </row>
    <row r="2233" spans="7:10">
      <c r="G2233" s="74">
        <v>93.858999999999995</v>
      </c>
      <c r="H2233" s="75" t="s">
        <v>2865</v>
      </c>
      <c r="I2233" s="76" t="s">
        <v>2474</v>
      </c>
      <c r="J2233" s="77" t="s">
        <v>2508</v>
      </c>
    </row>
    <row r="2234" spans="7:10">
      <c r="G2234" s="74">
        <v>93.86</v>
      </c>
      <c r="H2234" s="75" t="s">
        <v>2866</v>
      </c>
      <c r="I2234" s="76" t="s">
        <v>2474</v>
      </c>
      <c r="J2234" s="77" t="s">
        <v>2497</v>
      </c>
    </row>
    <row r="2235" spans="7:10">
      <c r="G2235" s="74">
        <v>93.864999999999995</v>
      </c>
      <c r="H2235" s="75" t="s">
        <v>2867</v>
      </c>
      <c r="I2235" s="76" t="s">
        <v>2474</v>
      </c>
      <c r="J2235" s="77" t="s">
        <v>2508</v>
      </c>
    </row>
    <row r="2236" spans="7:10">
      <c r="G2236" s="74">
        <v>93.866</v>
      </c>
      <c r="H2236" s="75" t="s">
        <v>2868</v>
      </c>
      <c r="I2236" s="76" t="s">
        <v>2474</v>
      </c>
      <c r="J2236" s="77" t="s">
        <v>2508</v>
      </c>
    </row>
    <row r="2237" spans="7:10">
      <c r="G2237" s="74">
        <v>93.867000000000004</v>
      </c>
      <c r="H2237" s="75" t="s">
        <v>2869</v>
      </c>
      <c r="I2237" s="76" t="s">
        <v>2474</v>
      </c>
      <c r="J2237" s="77" t="s">
        <v>2508</v>
      </c>
    </row>
    <row r="2238" spans="7:10">
      <c r="G2238" s="74">
        <v>93.87</v>
      </c>
      <c r="H2238" s="75" t="s">
        <v>2870</v>
      </c>
      <c r="I2238" s="76" t="s">
        <v>2474</v>
      </c>
      <c r="J2238" s="77" t="s">
        <v>2479</v>
      </c>
    </row>
    <row r="2239" spans="7:10">
      <c r="G2239" s="74">
        <v>93.872</v>
      </c>
      <c r="H2239" s="75" t="s">
        <v>2871</v>
      </c>
      <c r="I2239" s="76" t="s">
        <v>2474</v>
      </c>
      <c r="J2239" s="77" t="s">
        <v>2495</v>
      </c>
    </row>
    <row r="2240" spans="7:10">
      <c r="G2240" s="74">
        <v>93.873000000000005</v>
      </c>
      <c r="H2240" s="75" t="s">
        <v>2872</v>
      </c>
      <c r="I2240" s="76" t="s">
        <v>2474</v>
      </c>
      <c r="J2240" s="77" t="s">
        <v>2482</v>
      </c>
    </row>
    <row r="2241" spans="7:10">
      <c r="G2241" s="74">
        <v>93.873999999999995</v>
      </c>
      <c r="H2241" s="75" t="s">
        <v>2873</v>
      </c>
      <c r="I2241" s="76" t="s">
        <v>2474</v>
      </c>
      <c r="J2241" s="77" t="s">
        <v>2497</v>
      </c>
    </row>
    <row r="2242" spans="7:10">
      <c r="G2242" s="74">
        <v>93.876000000000005</v>
      </c>
      <c r="H2242" s="75" t="s">
        <v>2874</v>
      </c>
      <c r="I2242" s="76" t="s">
        <v>2474</v>
      </c>
      <c r="J2242" s="77" t="s">
        <v>2526</v>
      </c>
    </row>
    <row r="2243" spans="7:10">
      <c r="G2243" s="74">
        <v>93.876999999999995</v>
      </c>
      <c r="H2243" s="75" t="s">
        <v>2875</v>
      </c>
      <c r="I2243" s="76" t="s">
        <v>2474</v>
      </c>
      <c r="J2243" s="77" t="s">
        <v>2479</v>
      </c>
    </row>
    <row r="2244" spans="7:10">
      <c r="G2244" s="74">
        <v>93.878</v>
      </c>
      <c r="H2244" s="75" t="s">
        <v>2876</v>
      </c>
      <c r="I2244" s="76" t="s">
        <v>2474</v>
      </c>
      <c r="J2244" s="77" t="s">
        <v>2477</v>
      </c>
    </row>
    <row r="2245" spans="7:10">
      <c r="G2245" s="74">
        <v>93.879000000000005</v>
      </c>
      <c r="H2245" s="75" t="s">
        <v>2877</v>
      </c>
      <c r="I2245" s="76" t="s">
        <v>2474</v>
      </c>
      <c r="J2245" s="77" t="s">
        <v>2508</v>
      </c>
    </row>
    <row r="2246" spans="7:10">
      <c r="G2246" s="74">
        <v>93.881</v>
      </c>
      <c r="H2246" s="75" t="s">
        <v>2878</v>
      </c>
      <c r="I2246" s="76" t="s">
        <v>2474</v>
      </c>
      <c r="J2246" s="77" t="s">
        <v>2641</v>
      </c>
    </row>
    <row r="2247" spans="7:10">
      <c r="G2247" s="74">
        <v>93.882000000000005</v>
      </c>
      <c r="H2247" s="75" t="s">
        <v>2879</v>
      </c>
      <c r="I2247" s="76" t="s">
        <v>2474</v>
      </c>
      <c r="J2247" s="77" t="s">
        <v>2477</v>
      </c>
    </row>
    <row r="2248" spans="7:10">
      <c r="G2248" s="74">
        <v>93.882999999999996</v>
      </c>
      <c r="H2248" s="75" t="s">
        <v>2880</v>
      </c>
      <c r="I2248" s="76" t="s">
        <v>2474</v>
      </c>
      <c r="J2248" s="77" t="s">
        <v>2477</v>
      </c>
    </row>
    <row r="2249" spans="7:10">
      <c r="G2249" s="74">
        <v>93.884</v>
      </c>
      <c r="H2249" s="75" t="s">
        <v>2881</v>
      </c>
      <c r="I2249" s="76" t="s">
        <v>2474</v>
      </c>
      <c r="J2249" s="77" t="s">
        <v>2479</v>
      </c>
    </row>
    <row r="2250" spans="7:10">
      <c r="G2250" s="74">
        <v>93.888999999999996</v>
      </c>
      <c r="H2250" s="75" t="s">
        <v>2882</v>
      </c>
      <c r="I2250" s="76" t="s">
        <v>2474</v>
      </c>
      <c r="J2250" s="77" t="s">
        <v>2477</v>
      </c>
    </row>
    <row r="2251" spans="7:10">
      <c r="G2251" s="74">
        <v>93.893000000000001</v>
      </c>
      <c r="H2251" s="75" t="s">
        <v>2883</v>
      </c>
      <c r="I2251" s="76" t="s">
        <v>2474</v>
      </c>
      <c r="J2251" s="77" t="s">
        <v>2477</v>
      </c>
    </row>
    <row r="2252" spans="7:10">
      <c r="G2252" s="74">
        <v>93.897999999999996</v>
      </c>
      <c r="H2252" s="75" t="s">
        <v>2884</v>
      </c>
      <c r="I2252" s="76" t="s">
        <v>2474</v>
      </c>
      <c r="J2252" s="77" t="s">
        <v>2497</v>
      </c>
    </row>
    <row r="2253" spans="7:10">
      <c r="G2253" s="74">
        <v>93.899000000000001</v>
      </c>
      <c r="H2253" s="75" t="s">
        <v>2885</v>
      </c>
      <c r="I2253" s="76" t="s">
        <v>2474</v>
      </c>
      <c r="J2253" s="77" t="s">
        <v>2475</v>
      </c>
    </row>
    <row r="2254" spans="7:10">
      <c r="G2254" s="74">
        <v>93.908000000000001</v>
      </c>
      <c r="H2254" s="75" t="s">
        <v>2886</v>
      </c>
      <c r="I2254" s="76" t="s">
        <v>2474</v>
      </c>
      <c r="J2254" s="77" t="s">
        <v>2479</v>
      </c>
    </row>
    <row r="2255" spans="7:10">
      <c r="G2255" s="74">
        <v>93.912000000000006</v>
      </c>
      <c r="H2255" s="75" t="s">
        <v>2887</v>
      </c>
      <c r="I2255" s="76" t="s">
        <v>2474</v>
      </c>
      <c r="J2255" s="77" t="s">
        <v>2479</v>
      </c>
    </row>
    <row r="2256" spans="7:10">
      <c r="G2256" s="74">
        <v>93.912999999999997</v>
      </c>
      <c r="H2256" s="75" t="s">
        <v>2888</v>
      </c>
      <c r="I2256" s="76" t="s">
        <v>2474</v>
      </c>
      <c r="J2256" s="77" t="s">
        <v>2479</v>
      </c>
    </row>
    <row r="2257" spans="7:10">
      <c r="G2257" s="74">
        <v>93.914000000000001</v>
      </c>
      <c r="H2257" s="75" t="s">
        <v>2889</v>
      </c>
      <c r="I2257" s="76" t="s">
        <v>2474</v>
      </c>
      <c r="J2257" s="77" t="s">
        <v>2479</v>
      </c>
    </row>
    <row r="2258" spans="7:10">
      <c r="G2258" s="74">
        <v>93.917000000000002</v>
      </c>
      <c r="H2258" s="75" t="s">
        <v>2890</v>
      </c>
      <c r="I2258" s="76" t="s">
        <v>2474</v>
      </c>
      <c r="J2258" s="77" t="s">
        <v>2479</v>
      </c>
    </row>
    <row r="2259" spans="7:10">
      <c r="G2259" s="74">
        <v>93.918000000000006</v>
      </c>
      <c r="H2259" s="75" t="s">
        <v>2891</v>
      </c>
      <c r="I2259" s="76" t="s">
        <v>2474</v>
      </c>
      <c r="J2259" s="77" t="s">
        <v>2479</v>
      </c>
    </row>
    <row r="2260" spans="7:10">
      <c r="G2260" s="74">
        <v>93.923000000000002</v>
      </c>
      <c r="H2260" s="75" t="s">
        <v>2892</v>
      </c>
      <c r="I2260" s="76" t="s">
        <v>2474</v>
      </c>
      <c r="J2260" s="77" t="s">
        <v>2479</v>
      </c>
    </row>
    <row r="2261" spans="7:10">
      <c r="G2261" s="74">
        <v>93.924000000000007</v>
      </c>
      <c r="H2261" s="75" t="s">
        <v>2893</v>
      </c>
      <c r="I2261" s="76" t="s">
        <v>2474</v>
      </c>
      <c r="J2261" s="77" t="s">
        <v>2479</v>
      </c>
    </row>
    <row r="2262" spans="7:10">
      <c r="G2262" s="74">
        <v>93.924999999999997</v>
      </c>
      <c r="H2262" s="75" t="s">
        <v>2894</v>
      </c>
      <c r="I2262" s="76" t="s">
        <v>2474</v>
      </c>
      <c r="J2262" s="77" t="s">
        <v>2479</v>
      </c>
    </row>
    <row r="2263" spans="7:10">
      <c r="G2263" s="74">
        <v>93.926000000000002</v>
      </c>
      <c r="H2263" s="75" t="s">
        <v>2895</v>
      </c>
      <c r="I2263" s="76" t="s">
        <v>2474</v>
      </c>
      <c r="J2263" s="77" t="s">
        <v>2479</v>
      </c>
    </row>
    <row r="2264" spans="7:10">
      <c r="G2264" s="74">
        <v>93.927999999999997</v>
      </c>
      <c r="H2264" s="75" t="s">
        <v>2896</v>
      </c>
      <c r="I2264" s="76" t="s">
        <v>2474</v>
      </c>
      <c r="J2264" s="77" t="s">
        <v>2479</v>
      </c>
    </row>
    <row r="2265" spans="7:10">
      <c r="G2265" s="74">
        <v>93.932000000000002</v>
      </c>
      <c r="H2265" s="75" t="s">
        <v>2897</v>
      </c>
      <c r="I2265" s="76" t="s">
        <v>2474</v>
      </c>
      <c r="J2265" s="77" t="s">
        <v>2479</v>
      </c>
    </row>
    <row r="2266" spans="7:10">
      <c r="G2266" s="74">
        <v>93.933000000000007</v>
      </c>
      <c r="H2266" s="75" t="s">
        <v>2898</v>
      </c>
      <c r="I2266" s="76" t="s">
        <v>2474</v>
      </c>
      <c r="J2266" s="77" t="s">
        <v>2537</v>
      </c>
    </row>
    <row r="2267" spans="7:10">
      <c r="G2267" s="74">
        <v>93.936000000000007</v>
      </c>
      <c r="H2267" s="75" t="s">
        <v>2899</v>
      </c>
      <c r="I2267" s="76" t="s">
        <v>2474</v>
      </c>
      <c r="J2267" s="77" t="s">
        <v>2508</v>
      </c>
    </row>
    <row r="2268" spans="7:10">
      <c r="G2268" s="74">
        <v>93.938999999999993</v>
      </c>
      <c r="H2268" s="75" t="s">
        <v>2900</v>
      </c>
      <c r="I2268" s="76" t="s">
        <v>2474</v>
      </c>
      <c r="J2268" s="77" t="s">
        <v>2497</v>
      </c>
    </row>
    <row r="2269" spans="7:10">
      <c r="G2269" s="74">
        <v>93.94</v>
      </c>
      <c r="H2269" s="75" t="s">
        <v>2901</v>
      </c>
      <c r="I2269" s="76" t="s">
        <v>2474</v>
      </c>
      <c r="J2269" s="77" t="s">
        <v>2497</v>
      </c>
    </row>
    <row r="2270" spans="7:10">
      <c r="G2270" s="74">
        <v>93.941000000000003</v>
      </c>
      <c r="H2270" s="75" t="s">
        <v>2902</v>
      </c>
      <c r="I2270" s="76" t="s">
        <v>2474</v>
      </c>
      <c r="J2270" s="77" t="s">
        <v>2497</v>
      </c>
    </row>
    <row r="2271" spans="7:10">
      <c r="G2271" s="74">
        <v>93.942999999999998</v>
      </c>
      <c r="H2271" s="75" t="s">
        <v>2903</v>
      </c>
      <c r="I2271" s="76" t="s">
        <v>2474</v>
      </c>
      <c r="J2271" s="77" t="s">
        <v>2497</v>
      </c>
    </row>
    <row r="2272" spans="7:10">
      <c r="G2272" s="74">
        <v>93.944000000000003</v>
      </c>
      <c r="H2272" s="75" t="s">
        <v>2904</v>
      </c>
      <c r="I2272" s="76" t="s">
        <v>2474</v>
      </c>
      <c r="J2272" s="77" t="s">
        <v>2497</v>
      </c>
    </row>
    <row r="2273" spans="7:10">
      <c r="G2273" s="74">
        <v>93.944999999999993</v>
      </c>
      <c r="H2273" s="75" t="s">
        <v>2905</v>
      </c>
      <c r="I2273" s="76" t="s">
        <v>2474</v>
      </c>
      <c r="J2273" s="77" t="s">
        <v>2497</v>
      </c>
    </row>
    <row r="2274" spans="7:10">
      <c r="G2274" s="74">
        <v>93.945999999999998</v>
      </c>
      <c r="H2274" s="75" t="s">
        <v>2906</v>
      </c>
      <c r="I2274" s="76" t="s">
        <v>2474</v>
      </c>
      <c r="J2274" s="77" t="s">
        <v>2497</v>
      </c>
    </row>
    <row r="2275" spans="7:10">
      <c r="G2275" s="74">
        <v>93.947000000000003</v>
      </c>
      <c r="H2275" s="75" t="s">
        <v>2907</v>
      </c>
      <c r="I2275" s="76" t="s">
        <v>2474</v>
      </c>
      <c r="J2275" s="77" t="s">
        <v>2497</v>
      </c>
    </row>
    <row r="2276" spans="7:10">
      <c r="G2276" s="74">
        <v>93.957999999999998</v>
      </c>
      <c r="H2276" s="75" t="s">
        <v>2908</v>
      </c>
      <c r="I2276" s="76" t="s">
        <v>2474</v>
      </c>
      <c r="J2276" s="77" t="s">
        <v>2528</v>
      </c>
    </row>
    <row r="2277" spans="7:10">
      <c r="G2277" s="74">
        <v>93.959000000000003</v>
      </c>
      <c r="H2277" s="75" t="s">
        <v>2909</v>
      </c>
      <c r="I2277" s="76" t="s">
        <v>2474</v>
      </c>
      <c r="J2277" s="77" t="s">
        <v>2528</v>
      </c>
    </row>
    <row r="2278" spans="7:10">
      <c r="G2278" s="74">
        <v>93.965000000000003</v>
      </c>
      <c r="H2278" s="75" t="s">
        <v>2910</v>
      </c>
      <c r="I2278" s="76" t="s">
        <v>2474</v>
      </c>
      <c r="J2278" s="77" t="s">
        <v>2479</v>
      </c>
    </row>
    <row r="2279" spans="7:10">
      <c r="G2279" s="74">
        <v>93.966999999999999</v>
      </c>
      <c r="H2279" s="75" t="s">
        <v>2911</v>
      </c>
      <c r="I2279" s="76" t="s">
        <v>2474</v>
      </c>
      <c r="J2279" s="77" t="s">
        <v>2497</v>
      </c>
    </row>
    <row r="2280" spans="7:10">
      <c r="G2280" s="74">
        <v>93.968000000000004</v>
      </c>
      <c r="H2280" s="75" t="s">
        <v>2912</v>
      </c>
      <c r="I2280" s="76" t="s">
        <v>2474</v>
      </c>
      <c r="J2280" s="77" t="s">
        <v>2641</v>
      </c>
    </row>
    <row r="2281" spans="7:10">
      <c r="G2281" s="74">
        <v>93.968999999999994</v>
      </c>
      <c r="H2281" s="75" t="s">
        <v>2913</v>
      </c>
      <c r="I2281" s="76" t="s">
        <v>2474</v>
      </c>
      <c r="J2281" s="77" t="s">
        <v>2479</v>
      </c>
    </row>
    <row r="2282" spans="7:10">
      <c r="G2282" s="74">
        <v>93.97</v>
      </c>
      <c r="H2282" s="75" t="s">
        <v>2914</v>
      </c>
      <c r="I2282" s="76" t="s">
        <v>2474</v>
      </c>
      <c r="J2282" s="77" t="s">
        <v>2537</v>
      </c>
    </row>
    <row r="2283" spans="7:10">
      <c r="G2283" s="74">
        <v>93.971000000000004</v>
      </c>
      <c r="H2283" s="75" t="s">
        <v>2915</v>
      </c>
      <c r="I2283" s="76" t="s">
        <v>2474</v>
      </c>
      <c r="J2283" s="77" t="s">
        <v>2537</v>
      </c>
    </row>
    <row r="2284" spans="7:10">
      <c r="G2284" s="74">
        <v>93.971999999999994</v>
      </c>
      <c r="H2284" s="75" t="s">
        <v>2916</v>
      </c>
      <c r="I2284" s="76" t="s">
        <v>2474</v>
      </c>
      <c r="J2284" s="77" t="s">
        <v>2537</v>
      </c>
    </row>
    <row r="2285" spans="7:10">
      <c r="G2285" s="74">
        <v>93.974000000000004</v>
      </c>
      <c r="H2285" s="75" t="s">
        <v>2917</v>
      </c>
      <c r="I2285" s="76" t="s">
        <v>2474</v>
      </c>
      <c r="J2285" s="77" t="s">
        <v>2475</v>
      </c>
    </row>
    <row r="2286" spans="7:10">
      <c r="G2286" s="74">
        <v>93.975999999999999</v>
      </c>
      <c r="H2286" s="75" t="s">
        <v>2918</v>
      </c>
      <c r="I2286" s="76" t="s">
        <v>2474</v>
      </c>
      <c r="J2286" s="77" t="s">
        <v>2479</v>
      </c>
    </row>
    <row r="2287" spans="7:10">
      <c r="G2287" s="74">
        <v>93.977000000000004</v>
      </c>
      <c r="H2287" s="75" t="s">
        <v>2919</v>
      </c>
      <c r="I2287" s="76" t="s">
        <v>2474</v>
      </c>
      <c r="J2287" s="77" t="s">
        <v>2497</v>
      </c>
    </row>
    <row r="2288" spans="7:10">
      <c r="G2288" s="74">
        <v>93.977999999999994</v>
      </c>
      <c r="H2288" s="75" t="s">
        <v>2920</v>
      </c>
      <c r="I2288" s="76" t="s">
        <v>2474</v>
      </c>
      <c r="J2288" s="77" t="s">
        <v>2497</v>
      </c>
    </row>
    <row r="2289" spans="7:10">
      <c r="G2289" s="74">
        <v>93.98</v>
      </c>
      <c r="H2289" s="75" t="s">
        <v>2921</v>
      </c>
      <c r="I2289" s="76" t="s">
        <v>2474</v>
      </c>
      <c r="J2289" s="77" t="s">
        <v>2497</v>
      </c>
    </row>
    <row r="2290" spans="7:10">
      <c r="G2290" s="74">
        <v>93.980999999999995</v>
      </c>
      <c r="H2290" s="75" t="s">
        <v>2922</v>
      </c>
      <c r="I2290" s="76" t="s">
        <v>2474</v>
      </c>
      <c r="J2290" s="77" t="s">
        <v>2497</v>
      </c>
    </row>
    <row r="2291" spans="7:10">
      <c r="G2291" s="74">
        <v>93.981999999999999</v>
      </c>
      <c r="H2291" s="75" t="s">
        <v>2923</v>
      </c>
      <c r="I2291" s="76" t="s">
        <v>2474</v>
      </c>
      <c r="J2291" s="77" t="s">
        <v>2528</v>
      </c>
    </row>
    <row r="2292" spans="7:10">
      <c r="G2292" s="74">
        <v>93.983000000000004</v>
      </c>
      <c r="H2292" s="75" t="s">
        <v>2924</v>
      </c>
      <c r="I2292" s="76" t="s">
        <v>2474</v>
      </c>
      <c r="J2292" s="77" t="s">
        <v>2477</v>
      </c>
    </row>
    <row r="2293" spans="7:10">
      <c r="G2293" s="74">
        <v>93.988</v>
      </c>
      <c r="H2293" s="75" t="s">
        <v>2925</v>
      </c>
      <c r="I2293" s="76" t="s">
        <v>2474</v>
      </c>
      <c r="J2293" s="77" t="s">
        <v>2497</v>
      </c>
    </row>
    <row r="2294" spans="7:10">
      <c r="G2294" s="74">
        <v>93.989000000000004</v>
      </c>
      <c r="H2294" s="75" t="s">
        <v>2926</v>
      </c>
      <c r="I2294" s="76" t="s">
        <v>2474</v>
      </c>
      <c r="J2294" s="77" t="s">
        <v>2508</v>
      </c>
    </row>
    <row r="2295" spans="7:10">
      <c r="G2295" s="74">
        <v>93.99</v>
      </c>
      <c r="H2295" s="75" t="s">
        <v>2927</v>
      </c>
      <c r="I2295" s="76" t="s">
        <v>2474</v>
      </c>
      <c r="J2295" s="77" t="s">
        <v>2928</v>
      </c>
    </row>
    <row r="2296" spans="7:10">
      <c r="G2296" s="74">
        <v>93.991</v>
      </c>
      <c r="H2296" s="75" t="s">
        <v>2929</v>
      </c>
      <c r="I2296" s="76" t="s">
        <v>2474</v>
      </c>
      <c r="J2296" s="77" t="s">
        <v>2497</v>
      </c>
    </row>
    <row r="2297" spans="7:10">
      <c r="G2297" s="74">
        <v>93.994</v>
      </c>
      <c r="H2297" s="75" t="s">
        <v>2930</v>
      </c>
      <c r="I2297" s="76" t="s">
        <v>2474</v>
      </c>
      <c r="J2297" s="77" t="s">
        <v>2479</v>
      </c>
    </row>
    <row r="2298" spans="7:10">
      <c r="G2298" s="74">
        <v>93.997</v>
      </c>
      <c r="H2298" s="75" t="s">
        <v>2931</v>
      </c>
      <c r="I2298" s="76" t="s">
        <v>2474</v>
      </c>
      <c r="J2298" s="77" t="s">
        <v>2528</v>
      </c>
    </row>
    <row r="2299" spans="7:10">
      <c r="G2299" s="74">
        <v>93.998000000000005</v>
      </c>
      <c r="H2299" s="75" t="s">
        <v>2932</v>
      </c>
      <c r="I2299" s="76" t="s">
        <v>2474</v>
      </c>
      <c r="J2299" s="77" t="s">
        <v>2497</v>
      </c>
    </row>
    <row r="2300" spans="7:10">
      <c r="G2300" s="74">
        <v>94.001999999999995</v>
      </c>
      <c r="H2300" s="75" t="s">
        <v>2933</v>
      </c>
      <c r="I2300" s="76" t="s">
        <v>2934</v>
      </c>
      <c r="J2300" s="77" t="s">
        <v>2935</v>
      </c>
    </row>
    <row r="2301" spans="7:10">
      <c r="G2301" s="74">
        <v>94.003</v>
      </c>
      <c r="H2301" s="75" t="s">
        <v>2936</v>
      </c>
      <c r="I2301" s="76" t="s">
        <v>2934</v>
      </c>
      <c r="J2301" s="77" t="s">
        <v>2935</v>
      </c>
    </row>
    <row r="2302" spans="7:10">
      <c r="G2302" s="74">
        <v>94.006</v>
      </c>
      <c r="H2302" s="75" t="s">
        <v>2937</v>
      </c>
      <c r="I2302" s="76" t="s">
        <v>2934</v>
      </c>
      <c r="J2302" s="77" t="s">
        <v>2935</v>
      </c>
    </row>
    <row r="2303" spans="7:10">
      <c r="G2303" s="74">
        <v>94.007999999999996</v>
      </c>
      <c r="H2303" s="75" t="s">
        <v>2938</v>
      </c>
      <c r="I2303" s="76" t="s">
        <v>2934</v>
      </c>
      <c r="J2303" s="77" t="s">
        <v>2935</v>
      </c>
    </row>
    <row r="2304" spans="7:10">
      <c r="G2304" s="74">
        <v>94.010999999999996</v>
      </c>
      <c r="H2304" s="75" t="s">
        <v>2939</v>
      </c>
      <c r="I2304" s="76" t="s">
        <v>2934</v>
      </c>
      <c r="J2304" s="77" t="s">
        <v>2935</v>
      </c>
    </row>
    <row r="2305" spans="7:10">
      <c r="G2305" s="74">
        <v>94.012</v>
      </c>
      <c r="H2305" s="75" t="s">
        <v>2940</v>
      </c>
      <c r="I2305" s="76" t="s">
        <v>2934</v>
      </c>
      <c r="J2305" s="77" t="s">
        <v>2935</v>
      </c>
    </row>
    <row r="2306" spans="7:10">
      <c r="G2306" s="74">
        <v>94.013000000000005</v>
      </c>
      <c r="H2306" s="75" t="s">
        <v>2941</v>
      </c>
      <c r="I2306" s="76" t="s">
        <v>2934</v>
      </c>
      <c r="J2306" s="77" t="s">
        <v>2935</v>
      </c>
    </row>
    <row r="2307" spans="7:10">
      <c r="G2307" s="74">
        <v>94.013999999999996</v>
      </c>
      <c r="H2307" s="75" t="s">
        <v>2942</v>
      </c>
      <c r="I2307" s="76" t="s">
        <v>2934</v>
      </c>
      <c r="J2307" s="77" t="s">
        <v>2935</v>
      </c>
    </row>
    <row r="2308" spans="7:10">
      <c r="G2308" s="74">
        <v>94.016000000000005</v>
      </c>
      <c r="H2308" s="75" t="s">
        <v>2943</v>
      </c>
      <c r="I2308" s="76" t="s">
        <v>2934</v>
      </c>
      <c r="J2308" s="77" t="s">
        <v>2935</v>
      </c>
    </row>
    <row r="2309" spans="7:10">
      <c r="G2309" s="74">
        <v>94.016999999999996</v>
      </c>
      <c r="H2309" s="75" t="s">
        <v>2944</v>
      </c>
      <c r="I2309" s="76" t="s">
        <v>2934</v>
      </c>
      <c r="J2309" s="77" t="s">
        <v>2935</v>
      </c>
    </row>
    <row r="2310" spans="7:10">
      <c r="G2310" s="74">
        <v>94.02</v>
      </c>
      <c r="H2310" s="75" t="s">
        <v>2945</v>
      </c>
      <c r="I2310" s="76" t="s">
        <v>2934</v>
      </c>
      <c r="J2310" s="77" t="s">
        <v>2935</v>
      </c>
    </row>
    <row r="2311" spans="7:10">
      <c r="G2311" s="74">
        <v>94.021000000000001</v>
      </c>
      <c r="H2311" s="75" t="s">
        <v>2946</v>
      </c>
      <c r="I2311" s="76" t="s">
        <v>2934</v>
      </c>
      <c r="J2311" s="77" t="s">
        <v>2935</v>
      </c>
    </row>
    <row r="2312" spans="7:10">
      <c r="G2312" s="74">
        <v>94.025999999999996</v>
      </c>
      <c r="H2312" s="75" t="s">
        <v>2947</v>
      </c>
      <c r="I2312" s="76" t="s">
        <v>2934</v>
      </c>
      <c r="J2312" s="77" t="s">
        <v>2935</v>
      </c>
    </row>
    <row r="2313" spans="7:10">
      <c r="G2313" s="74">
        <v>94.027000000000001</v>
      </c>
      <c r="H2313" s="75" t="s">
        <v>2948</v>
      </c>
      <c r="I2313" s="76" t="s">
        <v>2934</v>
      </c>
      <c r="J2313" s="77" t="s">
        <v>2935</v>
      </c>
    </row>
    <row r="2314" spans="7:10">
      <c r="G2314" s="74">
        <v>95.001000000000005</v>
      </c>
      <c r="H2314" s="75" t="s">
        <v>2949</v>
      </c>
      <c r="I2314" s="76" t="s">
        <v>2950</v>
      </c>
      <c r="J2314" s="77" t="s">
        <v>2951</v>
      </c>
    </row>
    <row r="2315" spans="7:10">
      <c r="G2315" s="74">
        <v>95.003</v>
      </c>
      <c r="H2315" s="75" t="s">
        <v>2952</v>
      </c>
      <c r="I2315" s="76" t="s">
        <v>2950</v>
      </c>
      <c r="J2315" s="77" t="s">
        <v>2951</v>
      </c>
    </row>
    <row r="2316" spans="7:10">
      <c r="G2316" s="74">
        <v>95.004000000000005</v>
      </c>
      <c r="H2316" s="75" t="s">
        <v>2953</v>
      </c>
      <c r="I2316" s="76" t="s">
        <v>2950</v>
      </c>
      <c r="J2316" s="77" t="s">
        <v>2951</v>
      </c>
    </row>
    <row r="2317" spans="7:10">
      <c r="G2317" s="74">
        <v>95.004999999999995</v>
      </c>
      <c r="H2317" s="75" t="s">
        <v>2954</v>
      </c>
      <c r="I2317" s="76" t="s">
        <v>2950</v>
      </c>
      <c r="J2317" s="77" t="s">
        <v>2951</v>
      </c>
    </row>
    <row r="2318" spans="7:10">
      <c r="G2318" s="74">
        <v>95.006</v>
      </c>
      <c r="H2318" s="75" t="s">
        <v>2955</v>
      </c>
      <c r="I2318" s="76" t="s">
        <v>2950</v>
      </c>
      <c r="J2318" s="77" t="s">
        <v>2951</v>
      </c>
    </row>
    <row r="2319" spans="7:10">
      <c r="G2319" s="74">
        <v>95.007000000000005</v>
      </c>
      <c r="H2319" s="75" t="s">
        <v>2956</v>
      </c>
      <c r="I2319" s="76" t="s">
        <v>2950</v>
      </c>
      <c r="J2319" s="77" t="s">
        <v>2951</v>
      </c>
    </row>
    <row r="2320" spans="7:10">
      <c r="G2320" s="74">
        <v>95.007999999999996</v>
      </c>
      <c r="H2320" s="75" t="s">
        <v>2957</v>
      </c>
      <c r="I2320" s="76" t="s">
        <v>2950</v>
      </c>
      <c r="J2320" s="77" t="s">
        <v>2951</v>
      </c>
    </row>
    <row r="2321" spans="7:10">
      <c r="G2321" s="74">
        <v>95.01</v>
      </c>
      <c r="H2321" s="75" t="s">
        <v>2721</v>
      </c>
      <c r="I2321" s="76" t="s">
        <v>2950</v>
      </c>
      <c r="J2321" s="77" t="s">
        <v>2951</v>
      </c>
    </row>
    <row r="2322" spans="7:10">
      <c r="G2322" s="74">
        <v>96.001000000000005</v>
      </c>
      <c r="H2322" s="75" t="s">
        <v>2958</v>
      </c>
      <c r="I2322" s="76" t="s">
        <v>2959</v>
      </c>
      <c r="J2322" s="77" t="s">
        <v>2960</v>
      </c>
    </row>
    <row r="2323" spans="7:10">
      <c r="G2323" s="74">
        <v>96.001999999999995</v>
      </c>
      <c r="H2323" s="75" t="s">
        <v>2961</v>
      </c>
      <c r="I2323" s="76" t="s">
        <v>2959</v>
      </c>
      <c r="J2323" s="77" t="s">
        <v>2960</v>
      </c>
    </row>
    <row r="2324" spans="7:10">
      <c r="G2324" s="74">
        <v>96.004000000000005</v>
      </c>
      <c r="H2324" s="75" t="s">
        <v>2962</v>
      </c>
      <c r="I2324" s="76" t="s">
        <v>2959</v>
      </c>
      <c r="J2324" s="77" t="s">
        <v>2960</v>
      </c>
    </row>
    <row r="2325" spans="7:10">
      <c r="G2325" s="74">
        <v>96.006</v>
      </c>
      <c r="H2325" s="75" t="s">
        <v>2963</v>
      </c>
      <c r="I2325" s="76" t="s">
        <v>2959</v>
      </c>
      <c r="J2325" s="77" t="s">
        <v>2960</v>
      </c>
    </row>
    <row r="2326" spans="7:10">
      <c r="G2326" s="74">
        <v>96.007000000000005</v>
      </c>
      <c r="H2326" s="75" t="s">
        <v>2964</v>
      </c>
      <c r="I2326" s="76" t="s">
        <v>2959</v>
      </c>
      <c r="J2326" s="77" t="s">
        <v>2960</v>
      </c>
    </row>
    <row r="2327" spans="7:10">
      <c r="G2327" s="74">
        <v>96.007999999999996</v>
      </c>
      <c r="H2327" s="75" t="s">
        <v>2965</v>
      </c>
      <c r="I2327" s="76" t="s">
        <v>2959</v>
      </c>
      <c r="J2327" s="77" t="s">
        <v>2960</v>
      </c>
    </row>
    <row r="2328" spans="7:10">
      <c r="G2328" s="74">
        <v>96.009</v>
      </c>
      <c r="H2328" s="75" t="s">
        <v>2966</v>
      </c>
      <c r="I2328" s="76" t="s">
        <v>2959</v>
      </c>
      <c r="J2328" s="77" t="s">
        <v>2960</v>
      </c>
    </row>
    <row r="2329" spans="7:10">
      <c r="G2329" s="74">
        <v>96.02</v>
      </c>
      <c r="H2329" s="75" t="s">
        <v>2967</v>
      </c>
      <c r="I2329" s="76" t="s">
        <v>2959</v>
      </c>
      <c r="J2329" s="77" t="s">
        <v>2960</v>
      </c>
    </row>
    <row r="2330" spans="7:10">
      <c r="G2330" s="74">
        <v>97.004999999999995</v>
      </c>
      <c r="H2330" s="75" t="s">
        <v>2968</v>
      </c>
      <c r="I2330" s="76" t="s">
        <v>2969</v>
      </c>
      <c r="J2330" s="77" t="s">
        <v>2970</v>
      </c>
    </row>
    <row r="2331" spans="7:10">
      <c r="G2331" s="74">
        <v>97.007000000000005</v>
      </c>
      <c r="H2331" s="75" t="s">
        <v>2971</v>
      </c>
      <c r="I2331" s="76" t="s">
        <v>2969</v>
      </c>
      <c r="J2331" s="77" t="s">
        <v>2970</v>
      </c>
    </row>
    <row r="2332" spans="7:10">
      <c r="G2332" s="74">
        <v>97.007999999999996</v>
      </c>
      <c r="H2332" s="75" t="s">
        <v>2972</v>
      </c>
      <c r="I2332" s="76" t="s">
        <v>2969</v>
      </c>
      <c r="J2332" s="77" t="s">
        <v>2970</v>
      </c>
    </row>
    <row r="2333" spans="7:10">
      <c r="G2333" s="74">
        <v>97.009</v>
      </c>
      <c r="H2333" s="75" t="s">
        <v>2973</v>
      </c>
      <c r="I2333" s="76" t="s">
        <v>2969</v>
      </c>
      <c r="J2333" s="77" t="s">
        <v>2974</v>
      </c>
    </row>
    <row r="2334" spans="7:10">
      <c r="G2334" s="74">
        <v>97.01</v>
      </c>
      <c r="H2334" s="75" t="s">
        <v>2975</v>
      </c>
      <c r="I2334" s="76" t="s">
        <v>2969</v>
      </c>
      <c r="J2334" s="77" t="s">
        <v>2974</v>
      </c>
    </row>
    <row r="2335" spans="7:10">
      <c r="G2335" s="74">
        <v>97.012</v>
      </c>
      <c r="H2335" s="75" t="s">
        <v>2976</v>
      </c>
      <c r="I2335" s="76" t="s">
        <v>2969</v>
      </c>
      <c r="J2335" s="77" t="s">
        <v>2977</v>
      </c>
    </row>
    <row r="2336" spans="7:10">
      <c r="G2336" s="74">
        <v>97.018000000000001</v>
      </c>
      <c r="H2336" s="75" t="s">
        <v>2978</v>
      </c>
      <c r="I2336" s="76" t="s">
        <v>2969</v>
      </c>
      <c r="J2336" s="77" t="s">
        <v>2970</v>
      </c>
    </row>
    <row r="2337" spans="7:10">
      <c r="G2337" s="74">
        <v>97.022000000000006</v>
      </c>
      <c r="H2337" s="75" t="s">
        <v>2979</v>
      </c>
      <c r="I2337" s="76" t="s">
        <v>2969</v>
      </c>
      <c r="J2337" s="77" t="s">
        <v>2970</v>
      </c>
    </row>
    <row r="2338" spans="7:10">
      <c r="G2338" s="74">
        <v>97.022999999999996</v>
      </c>
      <c r="H2338" s="75" t="s">
        <v>2980</v>
      </c>
      <c r="I2338" s="76" t="s">
        <v>2969</v>
      </c>
      <c r="J2338" s="77" t="s">
        <v>2970</v>
      </c>
    </row>
    <row r="2339" spans="7:10">
      <c r="G2339" s="74">
        <v>97.024000000000001</v>
      </c>
      <c r="H2339" s="75" t="s">
        <v>2981</v>
      </c>
      <c r="I2339" s="76" t="s">
        <v>2969</v>
      </c>
      <c r="J2339" s="77" t="s">
        <v>2970</v>
      </c>
    </row>
    <row r="2340" spans="7:10">
      <c r="G2340" s="74">
        <v>97.025000000000006</v>
      </c>
      <c r="H2340" s="75" t="s">
        <v>2982</v>
      </c>
      <c r="I2340" s="76" t="s">
        <v>2969</v>
      </c>
      <c r="J2340" s="77" t="s">
        <v>2970</v>
      </c>
    </row>
    <row r="2341" spans="7:10">
      <c r="G2341" s="74">
        <v>97.025999999999996</v>
      </c>
      <c r="H2341" s="75" t="s">
        <v>2983</v>
      </c>
      <c r="I2341" s="76" t="s">
        <v>2969</v>
      </c>
      <c r="J2341" s="77" t="s">
        <v>2970</v>
      </c>
    </row>
    <row r="2342" spans="7:10">
      <c r="G2342" s="74">
        <v>97.027000000000001</v>
      </c>
      <c r="H2342" s="75" t="s">
        <v>2984</v>
      </c>
      <c r="I2342" s="76" t="s">
        <v>2969</v>
      </c>
      <c r="J2342" s="77" t="s">
        <v>2970</v>
      </c>
    </row>
    <row r="2343" spans="7:10">
      <c r="G2343" s="74">
        <v>97.028000000000006</v>
      </c>
      <c r="H2343" s="75" t="s">
        <v>2985</v>
      </c>
      <c r="I2343" s="76" t="s">
        <v>2969</v>
      </c>
      <c r="J2343" s="77" t="s">
        <v>2970</v>
      </c>
    </row>
    <row r="2344" spans="7:10">
      <c r="G2344" s="74">
        <v>97.028999999999996</v>
      </c>
      <c r="H2344" s="75" t="s">
        <v>2986</v>
      </c>
      <c r="I2344" s="76" t="s">
        <v>2969</v>
      </c>
      <c r="J2344" s="77" t="s">
        <v>2970</v>
      </c>
    </row>
    <row r="2345" spans="7:10">
      <c r="G2345" s="74">
        <v>97.03</v>
      </c>
      <c r="H2345" s="75" t="s">
        <v>2987</v>
      </c>
      <c r="I2345" s="76" t="s">
        <v>2969</v>
      </c>
      <c r="J2345" s="77" t="s">
        <v>2970</v>
      </c>
    </row>
    <row r="2346" spans="7:10">
      <c r="G2346" s="74">
        <v>97.031999999999996</v>
      </c>
      <c r="H2346" s="75" t="s">
        <v>2988</v>
      </c>
      <c r="I2346" s="76" t="s">
        <v>2969</v>
      </c>
      <c r="J2346" s="77" t="s">
        <v>2970</v>
      </c>
    </row>
    <row r="2347" spans="7:10">
      <c r="G2347" s="74">
        <v>97.033000000000001</v>
      </c>
      <c r="H2347" s="75" t="s">
        <v>2989</v>
      </c>
      <c r="I2347" s="76" t="s">
        <v>2969</v>
      </c>
      <c r="J2347" s="77" t="s">
        <v>2970</v>
      </c>
    </row>
    <row r="2348" spans="7:10">
      <c r="G2348" s="74">
        <v>97.034000000000006</v>
      </c>
      <c r="H2348" s="75" t="s">
        <v>2990</v>
      </c>
      <c r="I2348" s="76" t="s">
        <v>2969</v>
      </c>
      <c r="J2348" s="77" t="s">
        <v>2970</v>
      </c>
    </row>
    <row r="2349" spans="7:10">
      <c r="G2349" s="74">
        <v>97.036000000000001</v>
      </c>
      <c r="H2349" s="75" t="s">
        <v>2991</v>
      </c>
      <c r="I2349" s="76" t="s">
        <v>2969</v>
      </c>
      <c r="J2349" s="77" t="s">
        <v>2970</v>
      </c>
    </row>
    <row r="2350" spans="7:10">
      <c r="G2350" s="74">
        <v>97.039000000000001</v>
      </c>
      <c r="H2350" s="75" t="s">
        <v>2992</v>
      </c>
      <c r="I2350" s="76" t="s">
        <v>2969</v>
      </c>
      <c r="J2350" s="77" t="s">
        <v>2970</v>
      </c>
    </row>
    <row r="2351" spans="7:10">
      <c r="G2351" s="74">
        <v>97.04</v>
      </c>
      <c r="H2351" s="75" t="s">
        <v>2993</v>
      </c>
      <c r="I2351" s="76" t="s">
        <v>2969</v>
      </c>
      <c r="J2351" s="77" t="s">
        <v>2970</v>
      </c>
    </row>
    <row r="2352" spans="7:10">
      <c r="G2352" s="74">
        <v>97.040999999999997</v>
      </c>
      <c r="H2352" s="75" t="s">
        <v>2994</v>
      </c>
      <c r="I2352" s="76" t="s">
        <v>2969</v>
      </c>
      <c r="J2352" s="77" t="s">
        <v>2970</v>
      </c>
    </row>
    <row r="2353" spans="7:10">
      <c r="G2353" s="74">
        <v>97.042000000000002</v>
      </c>
      <c r="H2353" s="75" t="s">
        <v>2995</v>
      </c>
      <c r="I2353" s="76" t="s">
        <v>2969</v>
      </c>
      <c r="J2353" s="77" t="s">
        <v>2970</v>
      </c>
    </row>
    <row r="2354" spans="7:10">
      <c r="G2354" s="74">
        <v>97.043000000000006</v>
      </c>
      <c r="H2354" s="75" t="s">
        <v>2996</v>
      </c>
      <c r="I2354" s="76" t="s">
        <v>2969</v>
      </c>
      <c r="J2354" s="77" t="s">
        <v>2970</v>
      </c>
    </row>
    <row r="2355" spans="7:10">
      <c r="G2355" s="74">
        <v>97.043999999999997</v>
      </c>
      <c r="H2355" s="75" t="s">
        <v>2997</v>
      </c>
      <c r="I2355" s="76" t="s">
        <v>2969</v>
      </c>
      <c r="J2355" s="77" t="s">
        <v>2970</v>
      </c>
    </row>
    <row r="2356" spans="7:10">
      <c r="G2356" s="74">
        <v>97.045000000000002</v>
      </c>
      <c r="H2356" s="75" t="s">
        <v>2998</v>
      </c>
      <c r="I2356" s="76" t="s">
        <v>2969</v>
      </c>
      <c r="J2356" s="77" t="s">
        <v>2970</v>
      </c>
    </row>
    <row r="2357" spans="7:10">
      <c r="G2357" s="74">
        <v>97.046000000000006</v>
      </c>
      <c r="H2357" s="75" t="s">
        <v>2999</v>
      </c>
      <c r="I2357" s="76" t="s">
        <v>2969</v>
      </c>
      <c r="J2357" s="77" t="s">
        <v>2970</v>
      </c>
    </row>
    <row r="2358" spans="7:10">
      <c r="G2358" s="74">
        <v>97.046999999999997</v>
      </c>
      <c r="H2358" s="75" t="s">
        <v>3000</v>
      </c>
      <c r="I2358" s="76" t="s">
        <v>2969</v>
      </c>
      <c r="J2358" s="77" t="s">
        <v>2970</v>
      </c>
    </row>
    <row r="2359" spans="7:10">
      <c r="G2359" s="74">
        <v>97.048000000000002</v>
      </c>
      <c r="H2359" s="75" t="s">
        <v>3001</v>
      </c>
      <c r="I2359" s="76" t="s">
        <v>2969</v>
      </c>
      <c r="J2359" s="77" t="s">
        <v>2970</v>
      </c>
    </row>
    <row r="2360" spans="7:10">
      <c r="G2360" s="74">
        <v>97.05</v>
      </c>
      <c r="H2360" s="75" t="s">
        <v>3002</v>
      </c>
      <c r="I2360" s="76" t="s">
        <v>2969</v>
      </c>
      <c r="J2360" s="77" t="s">
        <v>2970</v>
      </c>
    </row>
    <row r="2361" spans="7:10">
      <c r="G2361" s="74">
        <v>97.052000000000007</v>
      </c>
      <c r="H2361" s="75" t="s">
        <v>3003</v>
      </c>
      <c r="I2361" s="76" t="s">
        <v>2969</v>
      </c>
      <c r="J2361" s="77" t="s">
        <v>2970</v>
      </c>
    </row>
    <row r="2362" spans="7:10">
      <c r="G2362" s="74">
        <v>97.055000000000007</v>
      </c>
      <c r="H2362" s="75" t="s">
        <v>3004</v>
      </c>
      <c r="I2362" s="76" t="s">
        <v>2969</v>
      </c>
      <c r="J2362" s="77" t="s">
        <v>2970</v>
      </c>
    </row>
    <row r="2363" spans="7:10">
      <c r="G2363" s="74">
        <v>97.055999999999997</v>
      </c>
      <c r="H2363" s="75" t="s">
        <v>3005</v>
      </c>
      <c r="I2363" s="76" t="s">
        <v>2969</v>
      </c>
      <c r="J2363" s="77" t="s">
        <v>2970</v>
      </c>
    </row>
    <row r="2364" spans="7:10">
      <c r="G2364" s="74">
        <v>97.057000000000002</v>
      </c>
      <c r="H2364" s="75" t="s">
        <v>3006</v>
      </c>
      <c r="I2364" s="76" t="s">
        <v>2969</v>
      </c>
      <c r="J2364" s="77" t="s">
        <v>2970</v>
      </c>
    </row>
    <row r="2365" spans="7:10">
      <c r="G2365" s="74">
        <v>97.061000000000007</v>
      </c>
      <c r="H2365" s="75" t="s">
        <v>3007</v>
      </c>
      <c r="I2365" s="76" t="s">
        <v>2969</v>
      </c>
      <c r="J2365" s="77" t="s">
        <v>3008</v>
      </c>
    </row>
    <row r="2366" spans="7:10">
      <c r="G2366" s="74">
        <v>97.061999999999998</v>
      </c>
      <c r="H2366" s="75" t="s">
        <v>3009</v>
      </c>
      <c r="I2366" s="76" t="s">
        <v>2969</v>
      </c>
      <c r="J2366" s="77" t="s">
        <v>3008</v>
      </c>
    </row>
    <row r="2367" spans="7:10">
      <c r="G2367" s="74">
        <v>97.066999999999993</v>
      </c>
      <c r="H2367" s="75" t="s">
        <v>3010</v>
      </c>
      <c r="I2367" s="76" t="s">
        <v>2969</v>
      </c>
      <c r="J2367" s="77" t="s">
        <v>2970</v>
      </c>
    </row>
    <row r="2368" spans="7:10">
      <c r="G2368" s="74">
        <v>97.075000000000003</v>
      </c>
      <c r="H2368" s="75" t="s">
        <v>3011</v>
      </c>
      <c r="I2368" s="76" t="s">
        <v>2969</v>
      </c>
      <c r="J2368" s="77" t="s">
        <v>2970</v>
      </c>
    </row>
    <row r="2369" spans="7:10">
      <c r="G2369" s="74">
        <v>97.075999999999993</v>
      </c>
      <c r="H2369" s="75" t="s">
        <v>3012</v>
      </c>
      <c r="I2369" s="76" t="s">
        <v>2969</v>
      </c>
      <c r="J2369" s="77" t="s">
        <v>3013</v>
      </c>
    </row>
    <row r="2370" spans="7:10">
      <c r="G2370" s="74">
        <v>97.076999999999998</v>
      </c>
      <c r="H2370" s="75" t="s">
        <v>3014</v>
      </c>
      <c r="I2370" s="76" t="s">
        <v>2969</v>
      </c>
      <c r="J2370" s="77" t="s">
        <v>3015</v>
      </c>
    </row>
    <row r="2371" spans="7:10">
      <c r="G2371" s="74">
        <v>97.081999999999994</v>
      </c>
      <c r="H2371" s="75" t="s">
        <v>3016</v>
      </c>
      <c r="I2371" s="76" t="s">
        <v>2969</v>
      </c>
      <c r="J2371" s="77" t="s">
        <v>2970</v>
      </c>
    </row>
    <row r="2372" spans="7:10">
      <c r="G2372" s="74">
        <v>97.082999999999998</v>
      </c>
      <c r="H2372" s="75" t="s">
        <v>3017</v>
      </c>
      <c r="I2372" s="76" t="s">
        <v>2969</v>
      </c>
      <c r="J2372" s="77" t="s">
        <v>2970</v>
      </c>
    </row>
    <row r="2373" spans="7:10">
      <c r="G2373" s="74">
        <v>97.087999999999994</v>
      </c>
      <c r="H2373" s="75" t="s">
        <v>3018</v>
      </c>
      <c r="I2373" s="76" t="s">
        <v>2969</v>
      </c>
      <c r="J2373" s="77" t="s">
        <v>2970</v>
      </c>
    </row>
    <row r="2374" spans="7:10">
      <c r="G2374" s="74">
        <v>97.088999999999999</v>
      </c>
      <c r="H2374" s="75" t="s">
        <v>3019</v>
      </c>
      <c r="I2374" s="76" t="s">
        <v>2969</v>
      </c>
      <c r="J2374" s="77" t="s">
        <v>2970</v>
      </c>
    </row>
    <row r="2375" spans="7:10">
      <c r="G2375" s="74">
        <v>97.090999999999994</v>
      </c>
      <c r="H2375" s="75" t="s">
        <v>3020</v>
      </c>
      <c r="I2375" s="76" t="s">
        <v>2969</v>
      </c>
      <c r="J2375" s="77" t="s">
        <v>3015</v>
      </c>
    </row>
    <row r="2376" spans="7:10">
      <c r="G2376" s="74">
        <v>97.091999999999999</v>
      </c>
      <c r="H2376" s="75" t="s">
        <v>3021</v>
      </c>
      <c r="I2376" s="76" t="s">
        <v>2969</v>
      </c>
      <c r="J2376" s="77" t="s">
        <v>2970</v>
      </c>
    </row>
    <row r="2377" spans="7:10">
      <c r="G2377" s="74">
        <v>97.102000000000004</v>
      </c>
      <c r="H2377" s="75" t="s">
        <v>3022</v>
      </c>
      <c r="I2377" s="76" t="s">
        <v>3023</v>
      </c>
      <c r="J2377" s="77" t="s">
        <v>3024</v>
      </c>
    </row>
    <row r="2378" spans="7:10">
      <c r="G2378" s="74">
        <v>97.105999999999995</v>
      </c>
      <c r="H2378" s="75" t="s">
        <v>3025</v>
      </c>
      <c r="I2378" s="76" t="s">
        <v>2969</v>
      </c>
      <c r="J2378" s="77" t="s">
        <v>3015</v>
      </c>
    </row>
    <row r="2379" spans="7:10">
      <c r="G2379" s="74">
        <v>97.106999999999999</v>
      </c>
      <c r="H2379" s="75" t="s">
        <v>3026</v>
      </c>
      <c r="I2379" s="76" t="s">
        <v>2969</v>
      </c>
      <c r="J2379" s="77" t="s">
        <v>2970</v>
      </c>
    </row>
    <row r="2380" spans="7:10">
      <c r="G2380" s="74">
        <v>97.108000000000004</v>
      </c>
      <c r="H2380" s="75" t="s">
        <v>3027</v>
      </c>
      <c r="I2380" s="76" t="s">
        <v>2969</v>
      </c>
      <c r="J2380" s="77" t="s">
        <v>3008</v>
      </c>
    </row>
    <row r="2381" spans="7:10">
      <c r="G2381" s="74">
        <v>97.11</v>
      </c>
      <c r="H2381" s="75" t="s">
        <v>3028</v>
      </c>
      <c r="I2381" s="76" t="s">
        <v>2969</v>
      </c>
      <c r="J2381" s="77" t="s">
        <v>2970</v>
      </c>
    </row>
    <row r="2382" spans="7:10">
      <c r="G2382" s="74">
        <v>97.111000000000004</v>
      </c>
      <c r="H2382" s="75" t="s">
        <v>3029</v>
      </c>
      <c r="I2382" s="76" t="s">
        <v>2969</v>
      </c>
      <c r="J2382" s="77" t="s">
        <v>2970</v>
      </c>
    </row>
    <row r="2383" spans="7:10">
      <c r="G2383" s="74">
        <v>97.12</v>
      </c>
      <c r="H2383" s="75" t="s">
        <v>3030</v>
      </c>
      <c r="I2383" s="76" t="s">
        <v>2969</v>
      </c>
      <c r="J2383" s="77" t="s">
        <v>3031</v>
      </c>
    </row>
    <row r="2384" spans="7:10">
      <c r="G2384" s="74">
        <v>97.123000000000005</v>
      </c>
      <c r="H2384" s="75" t="s">
        <v>3032</v>
      </c>
      <c r="I2384" s="76" t="s">
        <v>2969</v>
      </c>
      <c r="J2384" s="77" t="s">
        <v>3031</v>
      </c>
    </row>
    <row r="2385" spans="7:10">
      <c r="G2385" s="74">
        <v>97.126999999999995</v>
      </c>
      <c r="H2385" s="75" t="s">
        <v>3033</v>
      </c>
      <c r="I2385" s="76" t="s">
        <v>2969</v>
      </c>
      <c r="J2385" s="77" t="s">
        <v>3031</v>
      </c>
    </row>
    <row r="2386" spans="7:10">
      <c r="G2386" s="74">
        <v>97.128</v>
      </c>
      <c r="H2386" s="75" t="s">
        <v>3034</v>
      </c>
      <c r="I2386" s="76" t="s">
        <v>2969</v>
      </c>
      <c r="J2386" s="77" t="s">
        <v>3031</v>
      </c>
    </row>
    <row r="2387" spans="7:10">
      <c r="G2387" s="74">
        <v>97.13</v>
      </c>
      <c r="H2387" s="75" t="s">
        <v>3035</v>
      </c>
      <c r="I2387" s="76" t="s">
        <v>2969</v>
      </c>
      <c r="J2387" s="77" t="s">
        <v>3015</v>
      </c>
    </row>
    <row r="2388" spans="7:10">
      <c r="G2388" s="74">
        <v>97.131</v>
      </c>
      <c r="H2388" s="75" t="s">
        <v>3036</v>
      </c>
      <c r="I2388" s="76" t="s">
        <v>2969</v>
      </c>
      <c r="J2388" s="77" t="s">
        <v>2970</v>
      </c>
    </row>
    <row r="2389" spans="7:10">
      <c r="G2389" s="74">
        <v>97.132000000000005</v>
      </c>
      <c r="H2389" s="75" t="s">
        <v>3037</v>
      </c>
      <c r="I2389" s="76" t="s">
        <v>2969</v>
      </c>
      <c r="J2389" s="77" t="s">
        <v>2970</v>
      </c>
    </row>
    <row r="2390" spans="7:10">
      <c r="G2390" s="74">
        <v>97.132999999999996</v>
      </c>
      <c r="H2390" s="75" t="s">
        <v>3038</v>
      </c>
      <c r="I2390" s="76" t="s">
        <v>2969</v>
      </c>
      <c r="J2390" s="77" t="s">
        <v>2970</v>
      </c>
    </row>
    <row r="2391" spans="7:10">
      <c r="G2391" s="74">
        <v>97.134</v>
      </c>
      <c r="H2391" s="75" t="s">
        <v>3039</v>
      </c>
      <c r="I2391" s="76" t="s">
        <v>2969</v>
      </c>
      <c r="J2391" s="77" t="s">
        <v>2970</v>
      </c>
    </row>
    <row r="2392" spans="7:10">
      <c r="G2392" s="74">
        <v>97.137</v>
      </c>
      <c r="H2392" s="75" t="s">
        <v>3040</v>
      </c>
      <c r="I2392" s="76" t="s">
        <v>2969</v>
      </c>
      <c r="J2392" s="77" t="s">
        <v>2970</v>
      </c>
    </row>
    <row r="2393" spans="7:10">
      <c r="G2393" s="74">
        <v>97.138000000000005</v>
      </c>
      <c r="H2393" s="75" t="s">
        <v>3041</v>
      </c>
      <c r="I2393" s="76" t="s">
        <v>2969</v>
      </c>
      <c r="J2393" s="77" t="s">
        <v>2970</v>
      </c>
    </row>
    <row r="2394" spans="7:10">
      <c r="G2394" s="74">
        <v>97.138999999999996</v>
      </c>
      <c r="H2394" s="75" t="s">
        <v>3042</v>
      </c>
      <c r="I2394" s="76" t="s">
        <v>2969</v>
      </c>
      <c r="J2394" s="77" t="s">
        <v>2970</v>
      </c>
    </row>
    <row r="2395" spans="7:10">
      <c r="G2395" s="74">
        <v>97.14</v>
      </c>
      <c r="H2395" s="75" t="s">
        <v>3043</v>
      </c>
      <c r="I2395" s="76" t="s">
        <v>2969</v>
      </c>
      <c r="J2395" s="77" t="s">
        <v>2977</v>
      </c>
    </row>
    <row r="2396" spans="7:10">
      <c r="G2396" s="74">
        <v>97.141000000000005</v>
      </c>
      <c r="H2396" s="75" t="s">
        <v>3044</v>
      </c>
      <c r="I2396" s="76" t="s">
        <v>2969</v>
      </c>
      <c r="J2396" s="77" t="s">
        <v>2970</v>
      </c>
    </row>
    <row r="2397" spans="7:10">
      <c r="G2397" s="74">
        <v>97.141999999999996</v>
      </c>
      <c r="H2397" s="75" t="s">
        <v>3045</v>
      </c>
      <c r="I2397" s="76" t="s">
        <v>2969</v>
      </c>
      <c r="J2397" s="77" t="s">
        <v>3046</v>
      </c>
    </row>
    <row r="2398" spans="7:10">
      <c r="G2398" s="74">
        <v>98.001000000000005</v>
      </c>
      <c r="H2398" s="75" t="s">
        <v>3047</v>
      </c>
      <c r="I2398" s="76" t="s">
        <v>3048</v>
      </c>
      <c r="J2398" s="77" t="s">
        <v>3049</v>
      </c>
    </row>
    <row r="2399" spans="7:10">
      <c r="G2399" s="74">
        <v>98.001999999999995</v>
      </c>
      <c r="H2399" s="75" t="s">
        <v>3050</v>
      </c>
      <c r="I2399" s="76" t="s">
        <v>3048</v>
      </c>
      <c r="J2399" s="77" t="s">
        <v>3049</v>
      </c>
    </row>
    <row r="2400" spans="7:10">
      <c r="G2400" s="74">
        <v>98.003</v>
      </c>
      <c r="H2400" s="75" t="s">
        <v>3051</v>
      </c>
      <c r="I2400" s="76" t="s">
        <v>3048</v>
      </c>
      <c r="J2400" s="77" t="s">
        <v>3049</v>
      </c>
    </row>
    <row r="2401" spans="7:10">
      <c r="G2401" s="74">
        <v>98.004000000000005</v>
      </c>
      <c r="H2401" s="75" t="s">
        <v>3052</v>
      </c>
      <c r="I2401" s="76" t="s">
        <v>3048</v>
      </c>
      <c r="J2401" s="77" t="s">
        <v>3049</v>
      </c>
    </row>
    <row r="2402" spans="7:10">
      <c r="G2402" s="74">
        <v>98.004999999999995</v>
      </c>
      <c r="H2402" s="75" t="s">
        <v>3053</v>
      </c>
      <c r="I2402" s="76" t="s">
        <v>3048</v>
      </c>
      <c r="J2402" s="77" t="s">
        <v>3049</v>
      </c>
    </row>
    <row r="2403" spans="7:10">
      <c r="G2403" s="74">
        <v>98.006</v>
      </c>
      <c r="H2403" s="75" t="s">
        <v>3054</v>
      </c>
      <c r="I2403" s="76" t="s">
        <v>3048</v>
      </c>
      <c r="J2403" s="77" t="s">
        <v>3049</v>
      </c>
    </row>
    <row r="2404" spans="7:10">
      <c r="G2404" s="74">
        <v>98.007000000000005</v>
      </c>
      <c r="H2404" s="75" t="s">
        <v>3055</v>
      </c>
      <c r="I2404" s="76" t="s">
        <v>3048</v>
      </c>
      <c r="J2404" s="77" t="s">
        <v>3049</v>
      </c>
    </row>
    <row r="2405" spans="7:10">
      <c r="G2405" s="74">
        <v>98.007999999999996</v>
      </c>
      <c r="H2405" s="75" t="s">
        <v>3056</v>
      </c>
      <c r="I2405" s="76" t="s">
        <v>3048</v>
      </c>
      <c r="J2405" s="77" t="s">
        <v>3049</v>
      </c>
    </row>
    <row r="2406" spans="7:10">
      <c r="G2406" s="74">
        <v>98.009</v>
      </c>
      <c r="H2406" s="75" t="s">
        <v>3057</v>
      </c>
      <c r="I2406" s="76" t="s">
        <v>3048</v>
      </c>
      <c r="J2406" s="77" t="s">
        <v>3049</v>
      </c>
    </row>
    <row r="2407" spans="7:10">
      <c r="G2407" s="74">
        <v>98.01</v>
      </c>
      <c r="H2407" s="75" t="s">
        <v>3058</v>
      </c>
      <c r="I2407" s="76" t="s">
        <v>3048</v>
      </c>
      <c r="J2407" s="77" t="s">
        <v>3049</v>
      </c>
    </row>
    <row r="2408" spans="7:10">
      <c r="G2408" s="74">
        <v>98.010999999999996</v>
      </c>
      <c r="H2408" s="75" t="s">
        <v>3059</v>
      </c>
      <c r="I2408" s="76" t="s">
        <v>3048</v>
      </c>
      <c r="J2408" s="77" t="s">
        <v>3049</v>
      </c>
    </row>
    <row r="2409" spans="7:10">
      <c r="G2409" s="74">
        <v>98.012</v>
      </c>
      <c r="H2409" s="75" t="s">
        <v>3060</v>
      </c>
      <c r="I2409" s="76" t="s">
        <v>3048</v>
      </c>
      <c r="J2409" s="77" t="s">
        <v>3049</v>
      </c>
    </row>
    <row r="2410" spans="7:10">
      <c r="G2410" s="74">
        <v>98.999899999999997</v>
      </c>
      <c r="H2410" s="75" t="s">
        <v>3061</v>
      </c>
      <c r="I2410" s="76" t="s">
        <v>3062</v>
      </c>
      <c r="J2410" s="77" t="s">
        <v>3062</v>
      </c>
    </row>
    <row r="2411" spans="7:10">
      <c r="G2411" s="74">
        <v>99.999899999999997</v>
      </c>
      <c r="H2411" s="75" t="s">
        <v>3061</v>
      </c>
      <c r="I2411" s="76" t="s">
        <v>3063</v>
      </c>
      <c r="J2411" s="77" t="s">
        <v>3063</v>
      </c>
    </row>
  </sheetData>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49"/>
  <sheetViews>
    <sheetView zoomScaleNormal="100" workbookViewId="0">
      <pane ySplit="10" topLeftCell="A11" activePane="bottomLeft" state="frozen"/>
      <selection pane="bottomLeft" activeCell="B2" sqref="B2"/>
    </sheetView>
  </sheetViews>
  <sheetFormatPr defaultColWidth="9.109375" defaultRowHeight="14.4"/>
  <cols>
    <col min="1" max="1" width="20.6640625" customWidth="1"/>
    <col min="2" max="2" width="27.5546875" customWidth="1"/>
    <col min="3" max="3" width="1.6640625" style="2" customWidth="1"/>
    <col min="4" max="4" width="13.6640625" style="2" customWidth="1"/>
    <col min="5" max="5" width="11.33203125" style="2" bestFit="1" customWidth="1"/>
    <col min="6" max="7" width="13.6640625" style="2" customWidth="1"/>
    <col min="8" max="8" width="13.109375" style="2" customWidth="1"/>
    <col min="9" max="9" width="9.88671875" style="2" customWidth="1"/>
    <col min="10" max="12" width="9.6640625" style="2" customWidth="1"/>
    <col min="13" max="13" width="13.33203125" style="2" bestFit="1" customWidth="1"/>
    <col min="14" max="14" width="13.6640625" style="2" customWidth="1"/>
    <col min="15" max="15" width="12" style="2" customWidth="1"/>
    <col min="16" max="17" width="12.109375" style="2" customWidth="1"/>
    <col min="18" max="18" width="13.6640625" style="2" customWidth="1"/>
    <col min="19" max="19" width="9.5546875" style="2" bestFit="1" customWidth="1"/>
    <col min="26" max="26" width="11.6640625" customWidth="1"/>
  </cols>
  <sheetData>
    <row r="1" spans="1:19">
      <c r="A1" s="63" t="s">
        <v>9</v>
      </c>
      <c r="C1" s="63"/>
      <c r="D1" s="63"/>
      <c r="E1" s="63"/>
      <c r="F1" s="63"/>
      <c r="G1" s="63"/>
      <c r="H1" s="63"/>
      <c r="I1" s="63"/>
      <c r="J1" s="63"/>
      <c r="K1" s="63"/>
      <c r="L1" s="63"/>
      <c r="M1" s="63"/>
      <c r="N1" s="63"/>
      <c r="O1" s="63"/>
      <c r="P1" s="63"/>
      <c r="Q1" s="63"/>
      <c r="R1" s="63"/>
      <c r="S1" s="16"/>
    </row>
    <row r="2" spans="1:19">
      <c r="A2" s="63"/>
      <c r="D2" s="63"/>
      <c r="E2" s="63"/>
      <c r="F2" s="63"/>
      <c r="G2" s="63"/>
      <c r="H2" s="63"/>
      <c r="I2" s="63"/>
      <c r="J2" s="63"/>
      <c r="K2" s="63"/>
      <c r="L2" s="63"/>
      <c r="M2" s="63"/>
      <c r="N2" s="63"/>
      <c r="O2" s="63"/>
      <c r="P2" s="63"/>
      <c r="Q2" s="63"/>
      <c r="R2" s="63"/>
      <c r="S2" s="16"/>
    </row>
    <row r="3" spans="1:19" ht="14.4" customHeight="1">
      <c r="A3" s="16" t="s">
        <v>10</v>
      </c>
      <c r="B3" s="70">
        <f>SUM(B11:B349)</f>
        <v>0</v>
      </c>
      <c r="C3" s="70"/>
      <c r="D3" s="70">
        <f>SUM(D11:D349)</f>
        <v>0</v>
      </c>
      <c r="E3" s="70"/>
      <c r="F3" s="70">
        <f>SUM(F11:F349)</f>
        <v>0</v>
      </c>
      <c r="G3" s="70">
        <f t="shared" ref="G3:K3" si="0">SUM(G11:G349)</f>
        <v>0</v>
      </c>
      <c r="H3" s="70">
        <f t="shared" si="0"/>
        <v>0</v>
      </c>
      <c r="I3" s="70">
        <f t="shared" si="0"/>
        <v>0</v>
      </c>
      <c r="J3" s="70">
        <f t="shared" si="0"/>
        <v>0</v>
      </c>
      <c r="K3" s="70">
        <f t="shared" si="0"/>
        <v>0</v>
      </c>
      <c r="L3" s="64"/>
      <c r="M3" s="64"/>
      <c r="N3" s="64"/>
      <c r="O3" s="64"/>
      <c r="P3" s="64"/>
      <c r="Q3" s="16"/>
      <c r="R3"/>
      <c r="S3"/>
    </row>
    <row r="4" spans="1:19">
      <c r="A4" s="63" t="s">
        <v>11</v>
      </c>
      <c r="B4" s="72">
        <f>SUM(TN_GL97_Recon!N10:N350)</f>
        <v>0</v>
      </c>
      <c r="C4" s="72"/>
      <c r="D4" s="72">
        <f>'Tab A - TN_GR06_Pivot'!E1</f>
        <v>0</v>
      </c>
      <c r="E4" s="72"/>
      <c r="F4" s="72">
        <f>-'Tab C - NonGov_PTFED'!D1</f>
        <v>0</v>
      </c>
      <c r="G4" s="72">
        <f>'Tab F - Program Income'!D1</f>
        <v>0</v>
      </c>
      <c r="H4" s="72">
        <f>-'Tab E - Rev in Different Years'!C1</f>
        <v>0</v>
      </c>
      <c r="I4" s="63"/>
      <c r="J4" s="63"/>
      <c r="K4" s="63"/>
      <c r="L4" s="63"/>
      <c r="M4" s="63"/>
      <c r="N4" s="63"/>
      <c r="O4" s="63"/>
      <c r="P4" s="63"/>
      <c r="Q4" s="16"/>
      <c r="R4"/>
      <c r="S4"/>
    </row>
    <row r="5" spans="1:19">
      <c r="A5" s="63" t="s">
        <v>12</v>
      </c>
      <c r="B5" s="71">
        <f>B3-B4</f>
        <v>0</v>
      </c>
      <c r="C5" s="63"/>
      <c r="D5" s="71">
        <f>D3-D4</f>
        <v>0</v>
      </c>
      <c r="E5" s="63"/>
      <c r="F5" s="71">
        <f>F3-F4</f>
        <v>0</v>
      </c>
      <c r="G5" s="71">
        <f t="shared" ref="G5:K5" si="1">G3-G4</f>
        <v>0</v>
      </c>
      <c r="H5" s="71">
        <f t="shared" si="1"/>
        <v>0</v>
      </c>
      <c r="I5" s="71">
        <f t="shared" si="1"/>
        <v>0</v>
      </c>
      <c r="J5" s="71">
        <f t="shared" si="1"/>
        <v>0</v>
      </c>
      <c r="K5" s="71">
        <f t="shared" si="1"/>
        <v>0</v>
      </c>
      <c r="L5" s="63"/>
      <c r="M5" s="63"/>
      <c r="N5" s="63"/>
      <c r="O5" s="63"/>
      <c r="P5" s="63"/>
      <c r="Q5" s="16"/>
      <c r="R5"/>
      <c r="S5"/>
    </row>
    <row r="6" spans="1:19">
      <c r="A6" s="45"/>
      <c r="B6" s="45"/>
      <c r="C6" s="45"/>
      <c r="D6" s="45"/>
      <c r="E6" s="45"/>
      <c r="F6" s="45"/>
      <c r="G6" s="45"/>
      <c r="H6" s="45"/>
      <c r="I6" s="45"/>
      <c r="J6" s="45"/>
      <c r="K6" s="45"/>
      <c r="L6" s="45"/>
      <c r="M6" s="45"/>
      <c r="N6" s="45"/>
      <c r="O6" s="45"/>
      <c r="P6" s="45"/>
      <c r="Q6" s="45"/>
      <c r="R6"/>
      <c r="S6"/>
    </row>
    <row r="7" spans="1:19">
      <c r="A7" s="11"/>
      <c r="B7" s="11"/>
      <c r="C7" s="11"/>
      <c r="D7" s="3"/>
      <c r="E7" s="3"/>
      <c r="F7" s="79" t="s">
        <v>13</v>
      </c>
      <c r="G7" s="79"/>
      <c r="H7" s="79"/>
      <c r="I7" s="79"/>
      <c r="J7" s="79"/>
      <c r="K7" s="79"/>
      <c r="L7" s="11"/>
      <c r="M7" s="11"/>
      <c r="N7" s="11"/>
      <c r="O7" s="11"/>
      <c r="P7" s="8"/>
      <c r="Q7" s="8"/>
      <c r="R7"/>
      <c r="S7"/>
    </row>
    <row r="8" spans="1:19">
      <c r="A8" s="11"/>
      <c r="B8" s="11"/>
      <c r="C8" s="11"/>
      <c r="D8" s="3"/>
      <c r="E8" s="3"/>
      <c r="F8" s="12" t="s">
        <v>14</v>
      </c>
      <c r="G8" s="12" t="s">
        <v>15</v>
      </c>
      <c r="H8" s="12" t="s">
        <v>16</v>
      </c>
      <c r="I8" s="12" t="s">
        <v>17</v>
      </c>
      <c r="J8" s="12" t="s">
        <v>18</v>
      </c>
      <c r="K8" s="12" t="s">
        <v>19</v>
      </c>
      <c r="L8" s="11"/>
      <c r="M8" s="73">
        <f>SUM(M11:M349)</f>
        <v>0</v>
      </c>
      <c r="N8" s="11"/>
      <c r="O8" s="11"/>
      <c r="P8" s="8"/>
      <c r="Q8" s="8"/>
      <c r="R8"/>
      <c r="S8"/>
    </row>
    <row r="9" spans="1:19">
      <c r="A9" s="8"/>
      <c r="B9" s="11"/>
      <c r="C9" s="3"/>
      <c r="D9" s="11"/>
      <c r="E9" s="11"/>
      <c r="F9" s="34" t="s">
        <v>20</v>
      </c>
      <c r="G9" s="34" t="s">
        <v>21</v>
      </c>
      <c r="H9" s="34"/>
      <c r="I9" s="3"/>
      <c r="J9" s="3"/>
      <c r="K9" s="3"/>
      <c r="L9" s="3"/>
      <c r="M9" s="3"/>
      <c r="N9" s="3"/>
      <c r="O9" s="3"/>
      <c r="P9" s="65" t="s">
        <v>22</v>
      </c>
      <c r="Q9" s="8"/>
      <c r="R9"/>
      <c r="S9"/>
    </row>
    <row r="10" spans="1:19" ht="87" customHeight="1">
      <c r="A10" s="13" t="s">
        <v>23</v>
      </c>
      <c r="B10" s="22" t="s">
        <v>24</v>
      </c>
      <c r="C10" s="3"/>
      <c r="D10" s="22" t="s">
        <v>25</v>
      </c>
      <c r="E10" s="22" t="s">
        <v>12</v>
      </c>
      <c r="F10" s="22" t="s">
        <v>26</v>
      </c>
      <c r="G10" s="22" t="s">
        <v>27</v>
      </c>
      <c r="H10" s="22" t="s">
        <v>28</v>
      </c>
      <c r="I10" s="22" t="s">
        <v>29</v>
      </c>
      <c r="J10" s="22" t="s">
        <v>29</v>
      </c>
      <c r="K10" s="22" t="s">
        <v>29</v>
      </c>
      <c r="L10" s="22" t="s">
        <v>30</v>
      </c>
      <c r="M10" s="62" t="s">
        <v>31</v>
      </c>
      <c r="N10" s="23" t="s">
        <v>32</v>
      </c>
      <c r="O10" s="23" t="s">
        <v>33</v>
      </c>
      <c r="P10" s="22" t="s">
        <v>34</v>
      </c>
      <c r="Q10" s="24"/>
      <c r="R10"/>
      <c r="S10"/>
    </row>
    <row r="11" spans="1:19">
      <c r="A11" s="5"/>
      <c r="B11" s="10">
        <f>_xlfn.XLOOKUP(A11,TN_GL97_Recon!A:A,TN_GL97_Recon!N:N,"0",0)</f>
        <v>0</v>
      </c>
      <c r="C11" s="4"/>
      <c r="D11" s="10" t="str">
        <f>_xlfn.XLOOKUP(A11,'Tab A - TN_GR06_Pivot'!A:A,'Tab A - TN_GR06_Pivot'!E:E,"0",0)</f>
        <v>0</v>
      </c>
      <c r="E11" s="10">
        <f>B11-D11</f>
        <v>0</v>
      </c>
      <c r="F11" s="6">
        <f>-_xlfn.XLOOKUP(A11,'Tab C - NonGov_PTFED'!A:A,'Tab C - NonGov_PTFED'!C:C,"0",0)</f>
        <v>0</v>
      </c>
      <c r="G11" s="4">
        <f>_xlfn.XLOOKUP(A11,'Tab F - Program Income'!A:A,'Tab F - Program Income'!C:C,"0",0)</f>
        <v>0</v>
      </c>
      <c r="H11" s="4">
        <f>-_xlfn.XLOOKUP(A11,'Tab E - Rev in Different Years'!A:A,'Tab E - Rev in Different Years'!B:B,"0",0)</f>
        <v>0</v>
      </c>
      <c r="I11" s="6"/>
      <c r="J11" s="6">
        <v>0</v>
      </c>
      <c r="K11" s="6">
        <v>0</v>
      </c>
      <c r="L11" s="9">
        <f t="shared" ref="L11:L23" si="2">SUM(F11:K11)</f>
        <v>0</v>
      </c>
      <c r="M11" s="9">
        <f>E11-L11</f>
        <v>0</v>
      </c>
      <c r="N11" s="4"/>
      <c r="O11" s="4"/>
      <c r="P11" s="7">
        <f t="shared" ref="P11:P74" si="3">D11+L11+N11+O11</f>
        <v>0</v>
      </c>
      <c r="R11"/>
      <c r="S11"/>
    </row>
    <row r="12" spans="1:19">
      <c r="A12" s="5"/>
      <c r="B12" s="10">
        <f>_xlfn.XLOOKUP(A12,TN_GL97_Recon!A:A,TN_GL97_Recon!N:N,"0",0)</f>
        <v>0</v>
      </c>
      <c r="C12" s="4"/>
      <c r="D12" s="10" t="str">
        <f>_xlfn.XLOOKUP(A12,'Tab A - TN_GR06_Pivot'!A:A,'Tab A - TN_GR06_Pivot'!E:E,"0",0)</f>
        <v>0</v>
      </c>
      <c r="E12" s="10">
        <f t="shared" ref="E12:E52" si="4">B12-D12</f>
        <v>0</v>
      </c>
      <c r="F12" s="6">
        <f>-_xlfn.XLOOKUP(A12,'Tab C - NonGov_PTFED'!A:A,'Tab C - NonGov_PTFED'!C:C,"0",0)</f>
        <v>0</v>
      </c>
      <c r="G12" s="4">
        <f>_xlfn.XLOOKUP(A12,'Tab F - Program Income'!A:A,'Tab F - Program Income'!C:C,"0",0)</f>
        <v>0</v>
      </c>
      <c r="H12" s="4">
        <f>-_xlfn.XLOOKUP(A12,'Tab E - Rev in Different Years'!A:A,'Tab E - Rev in Different Years'!B:B,"0",0)</f>
        <v>0</v>
      </c>
      <c r="I12" s="6"/>
      <c r="J12" s="6">
        <v>0</v>
      </c>
      <c r="K12" s="6">
        <v>0</v>
      </c>
      <c r="L12" s="9">
        <f t="shared" si="2"/>
        <v>0</v>
      </c>
      <c r="M12" s="9">
        <f>E12-L12</f>
        <v>0</v>
      </c>
      <c r="N12" s="4"/>
      <c r="O12" s="4"/>
      <c r="P12" s="7">
        <f t="shared" si="3"/>
        <v>0</v>
      </c>
      <c r="R12"/>
      <c r="S12"/>
    </row>
    <row r="13" spans="1:19" ht="28.2" customHeight="1">
      <c r="A13" s="5"/>
      <c r="B13" s="10">
        <f>_xlfn.XLOOKUP(A13,TN_GL97_Recon!A:A,TN_GL97_Recon!N:N,"0",0)</f>
        <v>0</v>
      </c>
      <c r="C13" s="4"/>
      <c r="D13" s="10" t="str">
        <f>_xlfn.XLOOKUP(A13,'Tab A - TN_GR06_Pivot'!A:A,'Tab A - TN_GR06_Pivot'!E:E,"0",0)</f>
        <v>0</v>
      </c>
      <c r="E13" s="10">
        <f t="shared" si="4"/>
        <v>0</v>
      </c>
      <c r="F13" s="6">
        <f>-_xlfn.XLOOKUP(A13,'Tab C - NonGov_PTFED'!A:A,'Tab C - NonGov_PTFED'!C:C,"0",0)</f>
        <v>0</v>
      </c>
      <c r="G13" s="4">
        <f>_xlfn.XLOOKUP(A13,'Tab F - Program Income'!A:A,'Tab F - Program Income'!C:C,"0",0)</f>
        <v>0</v>
      </c>
      <c r="H13" s="4">
        <f>-_xlfn.XLOOKUP(A13,'Tab E - Rev in Different Years'!A:A,'Tab E - Rev in Different Years'!B:B,"0",0)</f>
        <v>0</v>
      </c>
      <c r="I13" s="6">
        <v>0</v>
      </c>
      <c r="J13" s="6">
        <v>0</v>
      </c>
      <c r="K13" s="6">
        <v>0</v>
      </c>
      <c r="L13" s="9">
        <f>SUM(F13:K13)</f>
        <v>0</v>
      </c>
      <c r="M13" s="9">
        <f t="shared" ref="M13:M23" si="5">E13-L13</f>
        <v>0</v>
      </c>
      <c r="N13" s="4"/>
      <c r="O13" s="4"/>
      <c r="P13" s="7">
        <f t="shared" si="3"/>
        <v>0</v>
      </c>
      <c r="R13"/>
      <c r="S13"/>
    </row>
    <row r="14" spans="1:19">
      <c r="A14" s="5"/>
      <c r="B14" s="10">
        <f>_xlfn.XLOOKUP(A14,TN_GL97_Recon!A:A,TN_GL97_Recon!N:N,"0",0)</f>
        <v>0</v>
      </c>
      <c r="C14" s="4"/>
      <c r="D14" s="10" t="str">
        <f>_xlfn.XLOOKUP(A14,'Tab A - TN_GR06_Pivot'!A:A,'Tab A - TN_GR06_Pivot'!E:E,"0",0)</f>
        <v>0</v>
      </c>
      <c r="E14" s="10">
        <f t="shared" si="4"/>
        <v>0</v>
      </c>
      <c r="F14" s="6">
        <f>-_xlfn.XLOOKUP(A14,'Tab C - NonGov_PTFED'!A:A,'Tab C - NonGov_PTFED'!C:C,"0",0)</f>
        <v>0</v>
      </c>
      <c r="G14" s="4">
        <f>_xlfn.XLOOKUP(A14,'Tab F - Program Income'!A:A,'Tab F - Program Income'!C:C,"0",0)</f>
        <v>0</v>
      </c>
      <c r="H14" s="4">
        <f>-_xlfn.XLOOKUP(A14,'Tab E - Rev in Different Years'!A:A,'Tab E - Rev in Different Years'!B:B,"0",0)</f>
        <v>0</v>
      </c>
      <c r="I14" s="6">
        <v>0</v>
      </c>
      <c r="J14" s="6">
        <v>0</v>
      </c>
      <c r="K14" s="6">
        <v>0</v>
      </c>
      <c r="L14" s="9">
        <f t="shared" si="2"/>
        <v>0</v>
      </c>
      <c r="M14" s="9">
        <f t="shared" si="5"/>
        <v>0</v>
      </c>
      <c r="N14" s="4"/>
      <c r="O14" s="4"/>
      <c r="P14" s="7">
        <f t="shared" si="3"/>
        <v>0</v>
      </c>
      <c r="R14"/>
      <c r="S14"/>
    </row>
    <row r="15" spans="1:19">
      <c r="A15" s="5"/>
      <c r="B15" s="10">
        <f>_xlfn.XLOOKUP(A15,TN_GL97_Recon!A:A,TN_GL97_Recon!N:N,"0",0)</f>
        <v>0</v>
      </c>
      <c r="C15" s="4"/>
      <c r="D15" s="10" t="str">
        <f>_xlfn.XLOOKUP(A15,'Tab A - TN_GR06_Pivot'!A:A,'Tab A - TN_GR06_Pivot'!E:E,"0",0)</f>
        <v>0</v>
      </c>
      <c r="E15" s="10">
        <f>B15-D15</f>
        <v>0</v>
      </c>
      <c r="F15" s="6">
        <f>-_xlfn.XLOOKUP(A15,'Tab C - NonGov_PTFED'!A:A,'Tab C - NonGov_PTFED'!C:C,"0",0)</f>
        <v>0</v>
      </c>
      <c r="G15" s="4">
        <f>_xlfn.XLOOKUP(A15,'Tab F - Program Income'!A:A,'Tab F - Program Income'!C:C,"0",0)</f>
        <v>0</v>
      </c>
      <c r="H15" s="4">
        <f>-_xlfn.XLOOKUP(A15,'Tab E - Rev in Different Years'!A:A,'Tab E - Rev in Different Years'!B:B,"0",0)</f>
        <v>0</v>
      </c>
      <c r="I15" s="6">
        <v>0</v>
      </c>
      <c r="J15" s="6">
        <v>0</v>
      </c>
      <c r="K15" s="6">
        <v>0</v>
      </c>
      <c r="L15" s="9">
        <f>SUM(F15:K15)</f>
        <v>0</v>
      </c>
      <c r="M15" s="9">
        <f t="shared" si="5"/>
        <v>0</v>
      </c>
      <c r="N15" s="4"/>
      <c r="O15" s="4"/>
      <c r="P15" s="7">
        <f t="shared" si="3"/>
        <v>0</v>
      </c>
      <c r="R15"/>
      <c r="S15"/>
    </row>
    <row r="16" spans="1:19">
      <c r="A16" s="5"/>
      <c r="B16" s="10">
        <f>_xlfn.XLOOKUP(A16,TN_GL97_Recon!A:A,TN_GL97_Recon!N:N,"0",0)</f>
        <v>0</v>
      </c>
      <c r="C16" s="4"/>
      <c r="D16" s="10" t="str">
        <f>_xlfn.XLOOKUP(A16,'Tab A - TN_GR06_Pivot'!A:A,'Tab A - TN_GR06_Pivot'!E:E,"0",0)</f>
        <v>0</v>
      </c>
      <c r="E16" s="10">
        <f t="shared" si="4"/>
        <v>0</v>
      </c>
      <c r="F16" s="6">
        <f>-_xlfn.XLOOKUP(A16,'Tab C - NonGov_PTFED'!A:A,'Tab C - NonGov_PTFED'!C:C,"0",0)</f>
        <v>0</v>
      </c>
      <c r="G16" s="4">
        <f>_xlfn.XLOOKUP(A16,'Tab F - Program Income'!A:A,'Tab F - Program Income'!C:C,"0",0)</f>
        <v>0</v>
      </c>
      <c r="H16" s="4">
        <f>-_xlfn.XLOOKUP(A16,'Tab E - Rev in Different Years'!A:A,'Tab E - Rev in Different Years'!B:B,"0",0)</f>
        <v>0</v>
      </c>
      <c r="I16" s="6">
        <v>0</v>
      </c>
      <c r="J16" s="6">
        <v>0</v>
      </c>
      <c r="K16" s="6">
        <v>0</v>
      </c>
      <c r="L16" s="9">
        <f t="shared" si="2"/>
        <v>0</v>
      </c>
      <c r="M16" s="9">
        <f t="shared" si="5"/>
        <v>0</v>
      </c>
      <c r="N16" s="4"/>
      <c r="O16" s="4"/>
      <c r="P16" s="7">
        <f t="shared" si="3"/>
        <v>0</v>
      </c>
      <c r="R16"/>
      <c r="S16"/>
    </row>
    <row r="17" spans="1:19">
      <c r="A17" s="5"/>
      <c r="B17" s="10">
        <f>_xlfn.XLOOKUP(A17,TN_GL97_Recon!A:A,TN_GL97_Recon!N:N,"0",0)</f>
        <v>0</v>
      </c>
      <c r="C17" s="4"/>
      <c r="D17" s="10" t="str">
        <f>_xlfn.XLOOKUP(A17,'Tab A - TN_GR06_Pivot'!A:A,'Tab A - TN_GR06_Pivot'!E:E,"0",0)</f>
        <v>0</v>
      </c>
      <c r="E17" s="10">
        <f t="shared" si="4"/>
        <v>0</v>
      </c>
      <c r="F17" s="6">
        <f>-_xlfn.XLOOKUP(A17,'Tab C - NonGov_PTFED'!A:A,'Tab C - NonGov_PTFED'!C:C,"0",0)</f>
        <v>0</v>
      </c>
      <c r="G17" s="4">
        <f>_xlfn.XLOOKUP(A17,'Tab F - Program Income'!A:A,'Tab F - Program Income'!C:C,"0",0)</f>
        <v>0</v>
      </c>
      <c r="H17" s="4">
        <f>-_xlfn.XLOOKUP(A17,'Tab E - Rev in Different Years'!A:A,'Tab E - Rev in Different Years'!B:B,"0",0)</f>
        <v>0</v>
      </c>
      <c r="I17" s="6">
        <v>0</v>
      </c>
      <c r="J17" s="6">
        <v>0</v>
      </c>
      <c r="K17" s="6">
        <v>0</v>
      </c>
      <c r="L17" s="9">
        <f t="shared" si="2"/>
        <v>0</v>
      </c>
      <c r="M17" s="9">
        <f t="shared" si="5"/>
        <v>0</v>
      </c>
      <c r="N17" s="4"/>
      <c r="O17" s="4"/>
      <c r="P17" s="7">
        <f t="shared" si="3"/>
        <v>0</v>
      </c>
      <c r="R17"/>
      <c r="S17"/>
    </row>
    <row r="18" spans="1:19">
      <c r="A18" s="5"/>
      <c r="B18" s="10">
        <f>_xlfn.XLOOKUP(A18,TN_GL97_Recon!A:A,TN_GL97_Recon!N:N,"0",0)</f>
        <v>0</v>
      </c>
      <c r="C18" s="4"/>
      <c r="D18" s="10" t="str">
        <f>_xlfn.XLOOKUP(A18,'Tab A - TN_GR06_Pivot'!A:A,'Tab A - TN_GR06_Pivot'!E:E,"0",0)</f>
        <v>0</v>
      </c>
      <c r="E18" s="10">
        <f t="shared" si="4"/>
        <v>0</v>
      </c>
      <c r="F18" s="6">
        <f>-_xlfn.XLOOKUP(A18,'Tab C - NonGov_PTFED'!A:A,'Tab C - NonGov_PTFED'!C:C,"0",0)</f>
        <v>0</v>
      </c>
      <c r="G18" s="4">
        <f>_xlfn.XLOOKUP(A18,'Tab F - Program Income'!A:A,'Tab F - Program Income'!C:C,"0",0)</f>
        <v>0</v>
      </c>
      <c r="H18" s="4">
        <f>-_xlfn.XLOOKUP(A18,'Tab E - Rev in Different Years'!A:A,'Tab E - Rev in Different Years'!B:B,"0",0)</f>
        <v>0</v>
      </c>
      <c r="I18" s="6">
        <v>0</v>
      </c>
      <c r="J18" s="6">
        <v>0</v>
      </c>
      <c r="K18" s="6">
        <v>0</v>
      </c>
      <c r="L18" s="9">
        <f t="shared" si="2"/>
        <v>0</v>
      </c>
      <c r="M18" s="9">
        <f t="shared" si="5"/>
        <v>0</v>
      </c>
      <c r="N18" s="4"/>
      <c r="O18" s="4"/>
      <c r="P18" s="7">
        <f t="shared" si="3"/>
        <v>0</v>
      </c>
      <c r="R18"/>
      <c r="S18"/>
    </row>
    <row r="19" spans="1:19">
      <c r="A19" s="5"/>
      <c r="B19" s="10">
        <f>_xlfn.XLOOKUP(A19,TN_GL97_Recon!A:A,TN_GL97_Recon!N:N,"0",0)</f>
        <v>0</v>
      </c>
      <c r="C19" s="4"/>
      <c r="D19" s="10" t="str">
        <f>_xlfn.XLOOKUP(A19,'Tab A - TN_GR06_Pivot'!A:A,'Tab A - TN_GR06_Pivot'!E:E,"0",0)</f>
        <v>0</v>
      </c>
      <c r="E19" s="10">
        <f t="shared" si="4"/>
        <v>0</v>
      </c>
      <c r="F19" s="6">
        <f>-_xlfn.XLOOKUP(A19,'Tab C - NonGov_PTFED'!A:A,'Tab C - NonGov_PTFED'!C:C,"0",0)</f>
        <v>0</v>
      </c>
      <c r="G19" s="4">
        <f>_xlfn.XLOOKUP(A19,'Tab F - Program Income'!A:A,'Tab F - Program Income'!C:C,"0",0)</f>
        <v>0</v>
      </c>
      <c r="H19" s="4">
        <f>-_xlfn.XLOOKUP(A19,'Tab E - Rev in Different Years'!A:A,'Tab E - Rev in Different Years'!B:B,"0",0)</f>
        <v>0</v>
      </c>
      <c r="I19" s="6">
        <v>0</v>
      </c>
      <c r="J19" s="6">
        <v>0</v>
      </c>
      <c r="K19" s="6">
        <v>0</v>
      </c>
      <c r="L19" s="9">
        <f t="shared" si="2"/>
        <v>0</v>
      </c>
      <c r="M19" s="9">
        <f t="shared" si="5"/>
        <v>0</v>
      </c>
      <c r="N19" s="4"/>
      <c r="O19" s="4"/>
      <c r="P19" s="7">
        <f t="shared" si="3"/>
        <v>0</v>
      </c>
      <c r="R19"/>
      <c r="S19"/>
    </row>
    <row r="20" spans="1:19">
      <c r="A20" s="5"/>
      <c r="B20" s="10">
        <f>_xlfn.XLOOKUP(A20,TN_GL97_Recon!A:A,TN_GL97_Recon!N:N,"0",0)</f>
        <v>0</v>
      </c>
      <c r="C20" s="4"/>
      <c r="D20" s="10" t="str">
        <f>_xlfn.XLOOKUP(A20,'Tab A - TN_GR06_Pivot'!A:A,'Tab A - TN_GR06_Pivot'!E:E,"0",0)</f>
        <v>0</v>
      </c>
      <c r="E20" s="10">
        <f t="shared" si="4"/>
        <v>0</v>
      </c>
      <c r="F20" s="6">
        <f>-_xlfn.XLOOKUP(A20,'Tab C - NonGov_PTFED'!A:A,'Tab C - NonGov_PTFED'!C:C,"0",0)</f>
        <v>0</v>
      </c>
      <c r="G20" s="4">
        <f>_xlfn.XLOOKUP(A20,'Tab F - Program Income'!A:A,'Tab F - Program Income'!C:C,"0",0)</f>
        <v>0</v>
      </c>
      <c r="H20" s="4">
        <f>-_xlfn.XLOOKUP(A20,'Tab E - Rev in Different Years'!A:A,'Tab E - Rev in Different Years'!B:B,"0",0)</f>
        <v>0</v>
      </c>
      <c r="I20" s="6">
        <v>0</v>
      </c>
      <c r="J20" s="6">
        <v>0</v>
      </c>
      <c r="K20" s="6">
        <v>0</v>
      </c>
      <c r="L20" s="9">
        <f>SUM(F20:K20)</f>
        <v>0</v>
      </c>
      <c r="M20" s="9">
        <f t="shared" si="5"/>
        <v>0</v>
      </c>
      <c r="N20" s="4"/>
      <c r="O20" s="4"/>
      <c r="P20" s="7">
        <f t="shared" si="3"/>
        <v>0</v>
      </c>
      <c r="R20"/>
      <c r="S20"/>
    </row>
    <row r="21" spans="1:19">
      <c r="A21" s="5"/>
      <c r="B21" s="10">
        <f>_xlfn.XLOOKUP(A21,TN_GL97_Recon!A:A,TN_GL97_Recon!N:N,"0",0)</f>
        <v>0</v>
      </c>
      <c r="C21" s="4"/>
      <c r="D21" s="10" t="str">
        <f>_xlfn.XLOOKUP(A21,'Tab A - TN_GR06_Pivot'!A:A,'Tab A - TN_GR06_Pivot'!E:E,"0",0)</f>
        <v>0</v>
      </c>
      <c r="E21" s="10">
        <f t="shared" si="4"/>
        <v>0</v>
      </c>
      <c r="F21" s="6">
        <f>-_xlfn.XLOOKUP(A21,'Tab C - NonGov_PTFED'!A:A,'Tab C - NonGov_PTFED'!C:C,"0",0)</f>
        <v>0</v>
      </c>
      <c r="G21" s="4">
        <f>_xlfn.XLOOKUP(A21,'Tab F - Program Income'!A:A,'Tab F - Program Income'!C:C,"0",0)</f>
        <v>0</v>
      </c>
      <c r="H21" s="4">
        <f>-_xlfn.XLOOKUP(A21,'Tab E - Rev in Different Years'!A:A,'Tab E - Rev in Different Years'!B:B,"0",0)</f>
        <v>0</v>
      </c>
      <c r="I21" s="6">
        <v>0</v>
      </c>
      <c r="J21" s="6">
        <v>0</v>
      </c>
      <c r="K21" s="6">
        <v>0</v>
      </c>
      <c r="L21" s="9">
        <f t="shared" si="2"/>
        <v>0</v>
      </c>
      <c r="M21" s="9">
        <f t="shared" si="5"/>
        <v>0</v>
      </c>
      <c r="N21" s="4"/>
      <c r="O21" s="4"/>
      <c r="P21" s="7">
        <f t="shared" si="3"/>
        <v>0</v>
      </c>
      <c r="R21"/>
      <c r="S21"/>
    </row>
    <row r="22" spans="1:19">
      <c r="A22" s="5"/>
      <c r="B22" s="10">
        <f>_xlfn.XLOOKUP(A22,TN_GL97_Recon!A:A,TN_GL97_Recon!N:N,"0",0)</f>
        <v>0</v>
      </c>
      <c r="C22" s="4"/>
      <c r="D22" s="10" t="str">
        <f>_xlfn.XLOOKUP(A22,'Tab A - TN_GR06_Pivot'!A:A,'Tab A - TN_GR06_Pivot'!E:E,"0",0)</f>
        <v>0</v>
      </c>
      <c r="E22" s="10">
        <f t="shared" si="4"/>
        <v>0</v>
      </c>
      <c r="F22" s="6">
        <f>-_xlfn.XLOOKUP(A22,'Tab C - NonGov_PTFED'!A:A,'Tab C - NonGov_PTFED'!C:C,"0",0)</f>
        <v>0</v>
      </c>
      <c r="G22" s="4">
        <f>_xlfn.XLOOKUP(A22,'Tab F - Program Income'!A:A,'Tab F - Program Income'!C:C,"0",0)</f>
        <v>0</v>
      </c>
      <c r="H22" s="4">
        <f>-_xlfn.XLOOKUP(A22,'Tab E - Rev in Different Years'!A:A,'Tab E - Rev in Different Years'!B:B,"0",0)</f>
        <v>0</v>
      </c>
      <c r="I22" s="6">
        <v>0</v>
      </c>
      <c r="J22" s="6">
        <v>0</v>
      </c>
      <c r="K22" s="6">
        <v>0</v>
      </c>
      <c r="L22" s="9">
        <f t="shared" si="2"/>
        <v>0</v>
      </c>
      <c r="M22" s="9">
        <f>E22-L22</f>
        <v>0</v>
      </c>
      <c r="N22" s="4"/>
      <c r="O22" s="4"/>
      <c r="P22" s="7">
        <f t="shared" si="3"/>
        <v>0</v>
      </c>
      <c r="R22"/>
      <c r="S22"/>
    </row>
    <row r="23" spans="1:19">
      <c r="A23" s="5"/>
      <c r="B23" s="10">
        <f>_xlfn.XLOOKUP(A23,TN_GL97_Recon!A:A,TN_GL97_Recon!N:N,"0",0)</f>
        <v>0</v>
      </c>
      <c r="C23" s="4"/>
      <c r="D23" s="10" t="str">
        <f>_xlfn.XLOOKUP(A23,'Tab A - TN_GR06_Pivot'!A:A,'Tab A - TN_GR06_Pivot'!E:E,"0",0)</f>
        <v>0</v>
      </c>
      <c r="E23" s="10">
        <f t="shared" si="4"/>
        <v>0</v>
      </c>
      <c r="F23" s="6">
        <f>-_xlfn.XLOOKUP(A23,'Tab C - NonGov_PTFED'!A:A,'Tab C - NonGov_PTFED'!C:C,"0",0)</f>
        <v>0</v>
      </c>
      <c r="G23" s="4">
        <f>_xlfn.XLOOKUP(A23,'Tab F - Program Income'!A:A,'Tab F - Program Income'!C:C,"0",0)</f>
        <v>0</v>
      </c>
      <c r="H23" s="4">
        <f>-_xlfn.XLOOKUP(A23,'Tab E - Rev in Different Years'!A:A,'Tab E - Rev in Different Years'!B:B,"0",0)</f>
        <v>0</v>
      </c>
      <c r="I23" s="6">
        <v>0</v>
      </c>
      <c r="J23" s="6">
        <v>0</v>
      </c>
      <c r="K23" s="6">
        <v>0</v>
      </c>
      <c r="L23" s="9">
        <f t="shared" si="2"/>
        <v>0</v>
      </c>
      <c r="M23" s="9">
        <f t="shared" si="5"/>
        <v>0</v>
      </c>
      <c r="N23" s="4"/>
      <c r="O23" s="4"/>
      <c r="P23" s="7">
        <f t="shared" si="3"/>
        <v>0</v>
      </c>
      <c r="R23"/>
      <c r="S23"/>
    </row>
    <row r="24" spans="1:19">
      <c r="A24" s="5"/>
      <c r="B24" s="10">
        <f>_xlfn.XLOOKUP(A24,TN_GL97_Recon!A:A,TN_GL97_Recon!N:N,"0",0)</f>
        <v>0</v>
      </c>
      <c r="C24" s="4"/>
      <c r="D24" s="10" t="str">
        <f>_xlfn.XLOOKUP(A24,'Tab A - TN_GR06_Pivot'!A:A,'Tab A - TN_GR06_Pivot'!E:E,"0",0)</f>
        <v>0</v>
      </c>
      <c r="E24" s="10">
        <f t="shared" si="4"/>
        <v>0</v>
      </c>
      <c r="F24" s="6">
        <f>-_xlfn.XLOOKUP(A24,'Tab C - NonGov_PTFED'!A:A,'Tab C - NonGov_PTFED'!C:C,"0",0)</f>
        <v>0</v>
      </c>
      <c r="G24" s="4">
        <f>_xlfn.XLOOKUP(A24,'Tab F - Program Income'!A:A,'Tab F - Program Income'!C:C,"0",0)</f>
        <v>0</v>
      </c>
      <c r="H24" s="4">
        <f>-_xlfn.XLOOKUP(A24,'Tab E - Rev in Different Years'!A:A,'Tab E - Rev in Different Years'!B:B,"0",0)</f>
        <v>0</v>
      </c>
      <c r="I24" s="6">
        <v>0</v>
      </c>
      <c r="J24" s="6">
        <v>0</v>
      </c>
      <c r="K24" s="6">
        <v>0</v>
      </c>
      <c r="L24" s="9">
        <f t="shared" ref="L24:L52" si="6">SUM(F24:K24)</f>
        <v>0</v>
      </c>
      <c r="M24" s="9">
        <f t="shared" ref="M24:M52" si="7">E24-L24</f>
        <v>0</v>
      </c>
      <c r="N24" s="8"/>
      <c r="O24" s="8"/>
      <c r="P24" s="7">
        <f t="shared" si="3"/>
        <v>0</v>
      </c>
      <c r="R24"/>
      <c r="S24"/>
    </row>
    <row r="25" spans="1:19">
      <c r="A25" s="5"/>
      <c r="B25" s="10">
        <f>_xlfn.XLOOKUP(A25,TN_GL97_Recon!A:A,TN_GL97_Recon!N:N,"0",0)</f>
        <v>0</v>
      </c>
      <c r="C25" s="4"/>
      <c r="D25" s="10" t="str">
        <f>_xlfn.XLOOKUP(A25,'Tab A - TN_GR06_Pivot'!A:A,'Tab A - TN_GR06_Pivot'!E:E,"0",0)</f>
        <v>0</v>
      </c>
      <c r="E25" s="10">
        <f t="shared" si="4"/>
        <v>0</v>
      </c>
      <c r="F25" s="6">
        <f>-_xlfn.XLOOKUP(A25,'Tab C - NonGov_PTFED'!A:A,'Tab C - NonGov_PTFED'!C:C,"0",0)</f>
        <v>0</v>
      </c>
      <c r="G25" s="4">
        <f>_xlfn.XLOOKUP(A25,'Tab F - Program Income'!A:A,'Tab F - Program Income'!C:C,"0",0)</f>
        <v>0</v>
      </c>
      <c r="H25" s="4">
        <f>-_xlfn.XLOOKUP(A25,'Tab E - Rev in Different Years'!A:A,'Tab E - Rev in Different Years'!B:B,"0",0)</f>
        <v>0</v>
      </c>
      <c r="I25" s="6">
        <v>0</v>
      </c>
      <c r="J25" s="6">
        <v>0</v>
      </c>
      <c r="K25" s="6">
        <v>0</v>
      </c>
      <c r="L25" s="9">
        <f t="shared" si="6"/>
        <v>0</v>
      </c>
      <c r="M25" s="9">
        <f t="shared" si="7"/>
        <v>0</v>
      </c>
      <c r="N25" s="8"/>
      <c r="O25" s="8"/>
      <c r="P25" s="7">
        <f t="shared" si="3"/>
        <v>0</v>
      </c>
      <c r="R25"/>
      <c r="S25"/>
    </row>
    <row r="26" spans="1:19">
      <c r="A26" s="5"/>
      <c r="B26" s="10">
        <f>_xlfn.XLOOKUP(A26,TN_GL97_Recon!A:A,TN_GL97_Recon!N:N,"0",0)</f>
        <v>0</v>
      </c>
      <c r="C26" s="4"/>
      <c r="D26" s="10" t="str">
        <f>_xlfn.XLOOKUP(A26,'Tab A - TN_GR06_Pivot'!A:A,'Tab A - TN_GR06_Pivot'!E:E,"0",0)</f>
        <v>0</v>
      </c>
      <c r="E26" s="10">
        <f t="shared" si="4"/>
        <v>0</v>
      </c>
      <c r="F26" s="6">
        <f>-_xlfn.XLOOKUP(A26,'Tab C - NonGov_PTFED'!A:A,'Tab C - NonGov_PTFED'!C:C,"0",0)</f>
        <v>0</v>
      </c>
      <c r="G26" s="4">
        <f>_xlfn.XLOOKUP(A26,'Tab F - Program Income'!A:A,'Tab F - Program Income'!C:C,"0",0)</f>
        <v>0</v>
      </c>
      <c r="H26" s="4">
        <f>-_xlfn.XLOOKUP(A26,'Tab E - Rev in Different Years'!A:A,'Tab E - Rev in Different Years'!B:B,"0",0)</f>
        <v>0</v>
      </c>
      <c r="I26" s="6">
        <v>0</v>
      </c>
      <c r="J26" s="6">
        <v>0</v>
      </c>
      <c r="K26" s="6">
        <v>0</v>
      </c>
      <c r="L26" s="9">
        <f t="shared" si="6"/>
        <v>0</v>
      </c>
      <c r="M26" s="9">
        <f t="shared" si="7"/>
        <v>0</v>
      </c>
      <c r="N26" s="8"/>
      <c r="O26" s="8"/>
      <c r="P26" s="7">
        <f t="shared" si="3"/>
        <v>0</v>
      </c>
      <c r="R26"/>
      <c r="S26"/>
    </row>
    <row r="27" spans="1:19">
      <c r="A27" s="5"/>
      <c r="B27" s="10">
        <f>_xlfn.XLOOKUP(A27,TN_GL97_Recon!A:A,TN_GL97_Recon!N:N,"0",0)</f>
        <v>0</v>
      </c>
      <c r="C27" s="4"/>
      <c r="D27" s="10" t="str">
        <f>_xlfn.XLOOKUP(A27,'Tab A - TN_GR06_Pivot'!A:A,'Tab A - TN_GR06_Pivot'!E:E,"0",0)</f>
        <v>0</v>
      </c>
      <c r="E27" s="10">
        <f t="shared" si="4"/>
        <v>0</v>
      </c>
      <c r="F27" s="6">
        <f>-_xlfn.XLOOKUP(A27,'Tab C - NonGov_PTFED'!A:A,'Tab C - NonGov_PTFED'!C:C,"0",0)</f>
        <v>0</v>
      </c>
      <c r="G27" s="4">
        <f>_xlfn.XLOOKUP(A27,'Tab F - Program Income'!A:A,'Tab F - Program Income'!C:C,"0",0)</f>
        <v>0</v>
      </c>
      <c r="H27" s="4">
        <f>-_xlfn.XLOOKUP(A27,'Tab E - Rev in Different Years'!A:A,'Tab E - Rev in Different Years'!B:B,"0",0)</f>
        <v>0</v>
      </c>
      <c r="I27" s="6">
        <v>0</v>
      </c>
      <c r="J27" s="6">
        <v>0</v>
      </c>
      <c r="K27" s="6">
        <v>0</v>
      </c>
      <c r="L27" s="9">
        <f>SUM(F27:K27)</f>
        <v>0</v>
      </c>
      <c r="M27" s="9">
        <f>E27-L27</f>
        <v>0</v>
      </c>
      <c r="N27" s="8"/>
      <c r="O27" s="8"/>
      <c r="P27" s="7">
        <f t="shared" si="3"/>
        <v>0</v>
      </c>
      <c r="R27"/>
      <c r="S27"/>
    </row>
    <row r="28" spans="1:19">
      <c r="A28" s="5"/>
      <c r="B28" s="10">
        <f>_xlfn.XLOOKUP(A28,TN_GL97_Recon!A:A,TN_GL97_Recon!N:N,"0",0)</f>
        <v>0</v>
      </c>
      <c r="C28" s="4"/>
      <c r="D28" s="10" t="str">
        <f>_xlfn.XLOOKUP(A28,'Tab A - TN_GR06_Pivot'!A:A,'Tab A - TN_GR06_Pivot'!E:E,"0",0)</f>
        <v>0</v>
      </c>
      <c r="E28" s="10">
        <f t="shared" si="4"/>
        <v>0</v>
      </c>
      <c r="F28" s="6">
        <f>-_xlfn.XLOOKUP(A28,'Tab C - NonGov_PTFED'!A:A,'Tab C - NonGov_PTFED'!C:C,"0",0)</f>
        <v>0</v>
      </c>
      <c r="G28" s="4">
        <f>_xlfn.XLOOKUP(A28,'Tab F - Program Income'!A:A,'Tab F - Program Income'!C:C,"0",0)</f>
        <v>0</v>
      </c>
      <c r="H28" s="4">
        <f>-_xlfn.XLOOKUP(A28,'Tab E - Rev in Different Years'!A:A,'Tab E - Rev in Different Years'!B:B,"0",0)</f>
        <v>0</v>
      </c>
      <c r="I28" s="6">
        <v>0</v>
      </c>
      <c r="J28" s="6">
        <v>0</v>
      </c>
      <c r="K28" s="6">
        <v>0</v>
      </c>
      <c r="L28" s="9">
        <f t="shared" si="6"/>
        <v>0</v>
      </c>
      <c r="M28" s="9">
        <f t="shared" si="7"/>
        <v>0</v>
      </c>
      <c r="N28" s="8"/>
      <c r="O28" s="8"/>
      <c r="P28" s="7">
        <f t="shared" si="3"/>
        <v>0</v>
      </c>
      <c r="R28"/>
      <c r="S28"/>
    </row>
    <row r="29" spans="1:19">
      <c r="A29" s="5"/>
      <c r="B29" s="10">
        <f>_xlfn.XLOOKUP(A29,TN_GL97_Recon!A:A,TN_GL97_Recon!N:N,"0",0)</f>
        <v>0</v>
      </c>
      <c r="C29" s="4"/>
      <c r="D29" s="10" t="str">
        <f>_xlfn.XLOOKUP(A29,'Tab A - TN_GR06_Pivot'!A:A,'Tab A - TN_GR06_Pivot'!E:E,"0",0)</f>
        <v>0</v>
      </c>
      <c r="E29" s="10">
        <f t="shared" si="4"/>
        <v>0</v>
      </c>
      <c r="F29" s="6">
        <f>-_xlfn.XLOOKUP(A29,'Tab C - NonGov_PTFED'!A:A,'Tab C - NonGov_PTFED'!C:C,"0",0)</f>
        <v>0</v>
      </c>
      <c r="G29" s="4">
        <f>_xlfn.XLOOKUP(A29,'Tab F - Program Income'!A:A,'Tab F - Program Income'!C:C,"0",0)</f>
        <v>0</v>
      </c>
      <c r="H29" s="4">
        <f>-_xlfn.XLOOKUP(A29,'Tab E - Rev in Different Years'!A:A,'Tab E - Rev in Different Years'!B:B,"0",0)</f>
        <v>0</v>
      </c>
      <c r="I29" s="6">
        <v>0</v>
      </c>
      <c r="J29" s="6">
        <v>0</v>
      </c>
      <c r="K29" s="6">
        <v>0</v>
      </c>
      <c r="L29" s="9">
        <f t="shared" si="6"/>
        <v>0</v>
      </c>
      <c r="M29" s="9">
        <f t="shared" si="7"/>
        <v>0</v>
      </c>
      <c r="N29" s="8"/>
      <c r="O29" s="8"/>
      <c r="P29" s="7">
        <f t="shared" si="3"/>
        <v>0</v>
      </c>
      <c r="R29"/>
      <c r="S29"/>
    </row>
    <row r="30" spans="1:19">
      <c r="A30" s="5"/>
      <c r="B30" s="10">
        <f>_xlfn.XLOOKUP(A30,TN_GL97_Recon!A:A,TN_GL97_Recon!N:N,"0",0)</f>
        <v>0</v>
      </c>
      <c r="C30" s="4"/>
      <c r="D30" s="10" t="str">
        <f>_xlfn.XLOOKUP(A30,'Tab A - TN_GR06_Pivot'!A:A,'Tab A - TN_GR06_Pivot'!E:E,"0",0)</f>
        <v>0</v>
      </c>
      <c r="E30" s="10">
        <f t="shared" si="4"/>
        <v>0</v>
      </c>
      <c r="F30" s="6">
        <f>-_xlfn.XLOOKUP(A30,'Tab C - NonGov_PTFED'!A:A,'Tab C - NonGov_PTFED'!C:C,"0",0)</f>
        <v>0</v>
      </c>
      <c r="G30" s="4">
        <f>_xlfn.XLOOKUP(A30,'Tab F - Program Income'!A:A,'Tab F - Program Income'!C:C,"0",0)</f>
        <v>0</v>
      </c>
      <c r="H30" s="4">
        <f>-_xlfn.XLOOKUP(A30,'Tab E - Rev in Different Years'!A:A,'Tab E - Rev in Different Years'!B:B,"0",0)</f>
        <v>0</v>
      </c>
      <c r="I30" s="6">
        <v>0</v>
      </c>
      <c r="J30" s="6">
        <v>0</v>
      </c>
      <c r="K30" s="6">
        <v>0</v>
      </c>
      <c r="L30" s="9">
        <f t="shared" si="6"/>
        <v>0</v>
      </c>
      <c r="M30" s="9">
        <f t="shared" si="7"/>
        <v>0</v>
      </c>
      <c r="N30" s="8"/>
      <c r="O30" s="8"/>
      <c r="P30" s="7">
        <f t="shared" si="3"/>
        <v>0</v>
      </c>
      <c r="R30"/>
      <c r="S30"/>
    </row>
    <row r="31" spans="1:19">
      <c r="A31" s="5"/>
      <c r="B31" s="10">
        <f>_xlfn.XLOOKUP(A31,TN_GL97_Recon!A:A,TN_GL97_Recon!N:N,"0",0)</f>
        <v>0</v>
      </c>
      <c r="C31" s="4"/>
      <c r="D31" s="10" t="str">
        <f>_xlfn.XLOOKUP(A31,'Tab A - TN_GR06_Pivot'!A:A,'Tab A - TN_GR06_Pivot'!E:E,"0",0)</f>
        <v>0</v>
      </c>
      <c r="E31" s="10">
        <f t="shared" si="4"/>
        <v>0</v>
      </c>
      <c r="F31" s="6">
        <f>-_xlfn.XLOOKUP(A31,'Tab C - NonGov_PTFED'!A:A,'Tab C - NonGov_PTFED'!C:C,"0",0)</f>
        <v>0</v>
      </c>
      <c r="G31" s="4">
        <f>_xlfn.XLOOKUP(A31,'Tab F - Program Income'!A:A,'Tab F - Program Income'!C:C,"0",0)</f>
        <v>0</v>
      </c>
      <c r="H31" s="4">
        <f>-_xlfn.XLOOKUP(A31,'Tab E - Rev in Different Years'!A:A,'Tab E - Rev in Different Years'!B:B,"0",0)</f>
        <v>0</v>
      </c>
      <c r="I31" s="6">
        <v>0</v>
      </c>
      <c r="J31" s="6">
        <v>0</v>
      </c>
      <c r="K31" s="6">
        <v>0</v>
      </c>
      <c r="L31" s="9">
        <f t="shared" si="6"/>
        <v>0</v>
      </c>
      <c r="M31" s="9">
        <f t="shared" si="7"/>
        <v>0</v>
      </c>
      <c r="N31" s="8"/>
      <c r="O31" s="8"/>
      <c r="P31" s="7">
        <f t="shared" si="3"/>
        <v>0</v>
      </c>
      <c r="R31"/>
      <c r="S31"/>
    </row>
    <row r="32" spans="1:19">
      <c r="A32" s="5"/>
      <c r="B32" s="10">
        <f>_xlfn.XLOOKUP(A32,TN_GL97_Recon!A:A,TN_GL97_Recon!N:N,"0",0)</f>
        <v>0</v>
      </c>
      <c r="C32" s="4"/>
      <c r="D32" s="10" t="str">
        <f>_xlfn.XLOOKUP(A32,'Tab A - TN_GR06_Pivot'!A:A,'Tab A - TN_GR06_Pivot'!E:E,"0",0)</f>
        <v>0</v>
      </c>
      <c r="E32" s="10">
        <f t="shared" si="4"/>
        <v>0</v>
      </c>
      <c r="F32" s="6">
        <f>-_xlfn.XLOOKUP(A32,'Tab C - NonGov_PTFED'!A:A,'Tab C - NonGov_PTFED'!C:C,"0",0)</f>
        <v>0</v>
      </c>
      <c r="G32" s="4">
        <f>_xlfn.XLOOKUP(A32,'Tab F - Program Income'!A:A,'Tab F - Program Income'!C:C,"0",0)</f>
        <v>0</v>
      </c>
      <c r="H32" s="4">
        <f>-_xlfn.XLOOKUP(A32,'Tab E - Rev in Different Years'!A:A,'Tab E - Rev in Different Years'!B:B,"0",0)</f>
        <v>0</v>
      </c>
      <c r="I32" s="6">
        <v>0</v>
      </c>
      <c r="J32" s="6">
        <v>0</v>
      </c>
      <c r="K32" s="6">
        <v>0</v>
      </c>
      <c r="L32" s="9">
        <f t="shared" si="6"/>
        <v>0</v>
      </c>
      <c r="M32" s="9">
        <f t="shared" si="7"/>
        <v>0</v>
      </c>
      <c r="N32" s="8"/>
      <c r="O32" s="8"/>
      <c r="P32" s="7">
        <f t="shared" si="3"/>
        <v>0</v>
      </c>
      <c r="R32"/>
      <c r="S32"/>
    </row>
    <row r="33" spans="1:19">
      <c r="A33" s="5"/>
      <c r="B33" s="10">
        <f>_xlfn.XLOOKUP(A33,TN_GL97_Recon!A:A,TN_GL97_Recon!N:N,"0",0)</f>
        <v>0</v>
      </c>
      <c r="C33" s="4"/>
      <c r="D33" s="10" t="str">
        <f>_xlfn.XLOOKUP(A33,'Tab A - TN_GR06_Pivot'!A:A,'Tab A - TN_GR06_Pivot'!E:E,"0",0)</f>
        <v>0</v>
      </c>
      <c r="E33" s="10">
        <f t="shared" si="4"/>
        <v>0</v>
      </c>
      <c r="F33" s="6">
        <f>-_xlfn.XLOOKUP(A33,'Tab C - NonGov_PTFED'!A:A,'Tab C - NonGov_PTFED'!C:C,"0",0)</f>
        <v>0</v>
      </c>
      <c r="G33" s="4">
        <f>_xlfn.XLOOKUP(A33,'Tab F - Program Income'!A:A,'Tab F - Program Income'!C:C,"0",0)</f>
        <v>0</v>
      </c>
      <c r="H33" s="4">
        <f>-_xlfn.XLOOKUP(A33,'Tab E - Rev in Different Years'!A:A,'Tab E - Rev in Different Years'!B:B,"0",0)</f>
        <v>0</v>
      </c>
      <c r="I33" s="6">
        <v>0</v>
      </c>
      <c r="J33" s="6">
        <v>0</v>
      </c>
      <c r="K33" s="6">
        <v>0</v>
      </c>
      <c r="L33" s="9">
        <f t="shared" si="6"/>
        <v>0</v>
      </c>
      <c r="M33" s="9">
        <f t="shared" si="7"/>
        <v>0</v>
      </c>
      <c r="N33" s="8"/>
      <c r="O33" s="8"/>
      <c r="P33" s="7">
        <f t="shared" si="3"/>
        <v>0</v>
      </c>
      <c r="Q33"/>
      <c r="R33"/>
      <c r="S33"/>
    </row>
    <row r="34" spans="1:19">
      <c r="A34" s="5"/>
      <c r="B34" s="10">
        <f>_xlfn.XLOOKUP(A34,TN_GL97_Recon!A:A,TN_GL97_Recon!N:N,"0",0)</f>
        <v>0</v>
      </c>
      <c r="C34" s="4"/>
      <c r="D34" s="10" t="str">
        <f>_xlfn.XLOOKUP(A34,'Tab A - TN_GR06_Pivot'!A:A,'Tab A - TN_GR06_Pivot'!E:E,"0",0)</f>
        <v>0</v>
      </c>
      <c r="E34" s="10">
        <f t="shared" si="4"/>
        <v>0</v>
      </c>
      <c r="F34" s="6">
        <f>-_xlfn.XLOOKUP(A34,'Tab C - NonGov_PTFED'!A:A,'Tab C - NonGov_PTFED'!C:C,"0",0)</f>
        <v>0</v>
      </c>
      <c r="G34" s="4">
        <f>_xlfn.XLOOKUP(A34,'Tab F - Program Income'!A:A,'Tab F - Program Income'!C:C,"0",0)</f>
        <v>0</v>
      </c>
      <c r="H34" s="4">
        <f>-_xlfn.XLOOKUP(A34,'Tab E - Rev in Different Years'!A:A,'Tab E - Rev in Different Years'!B:B,"0",0)</f>
        <v>0</v>
      </c>
      <c r="I34" s="6">
        <v>0</v>
      </c>
      <c r="J34" s="6">
        <v>0</v>
      </c>
      <c r="K34" s="6">
        <v>0</v>
      </c>
      <c r="L34" s="9">
        <f t="shared" si="6"/>
        <v>0</v>
      </c>
      <c r="M34" s="9">
        <f t="shared" si="7"/>
        <v>0</v>
      </c>
      <c r="N34" s="8"/>
      <c r="O34" s="8"/>
      <c r="P34" s="7">
        <f t="shared" si="3"/>
        <v>0</v>
      </c>
      <c r="Q34"/>
      <c r="R34"/>
      <c r="S34"/>
    </row>
    <row r="35" spans="1:19">
      <c r="A35" s="5"/>
      <c r="B35" s="10">
        <f>_xlfn.XLOOKUP(A35,TN_GL97_Recon!A:A,TN_GL97_Recon!N:N,"0",0)</f>
        <v>0</v>
      </c>
      <c r="C35" s="4"/>
      <c r="D35" s="10" t="str">
        <f>_xlfn.XLOOKUP(A35,'Tab A - TN_GR06_Pivot'!A:A,'Tab A - TN_GR06_Pivot'!E:E,"0",0)</f>
        <v>0</v>
      </c>
      <c r="E35" s="10">
        <f t="shared" si="4"/>
        <v>0</v>
      </c>
      <c r="F35" s="6">
        <f>-_xlfn.XLOOKUP(A35,'Tab C - NonGov_PTFED'!A:A,'Tab C - NonGov_PTFED'!C:C,"0",0)</f>
        <v>0</v>
      </c>
      <c r="G35" s="4">
        <f>_xlfn.XLOOKUP(A35,'Tab F - Program Income'!A:A,'Tab F - Program Income'!C:C,"0",0)</f>
        <v>0</v>
      </c>
      <c r="H35" s="4">
        <f>-_xlfn.XLOOKUP(A35,'Tab E - Rev in Different Years'!A:A,'Tab E - Rev in Different Years'!B:B,"0",0)</f>
        <v>0</v>
      </c>
      <c r="I35" s="6">
        <v>0</v>
      </c>
      <c r="J35" s="6">
        <v>0</v>
      </c>
      <c r="K35" s="6">
        <v>0</v>
      </c>
      <c r="L35" s="9">
        <f t="shared" si="6"/>
        <v>0</v>
      </c>
      <c r="M35" s="9">
        <f t="shared" si="7"/>
        <v>0</v>
      </c>
      <c r="N35" s="8"/>
      <c r="O35" s="8"/>
      <c r="P35" s="7">
        <f t="shared" si="3"/>
        <v>0</v>
      </c>
      <c r="Q35"/>
      <c r="R35"/>
      <c r="S35"/>
    </row>
    <row r="36" spans="1:19">
      <c r="A36" s="5"/>
      <c r="B36" s="10">
        <f>_xlfn.XLOOKUP(A36,TN_GL97_Recon!A:A,TN_GL97_Recon!N:N,"0",0)</f>
        <v>0</v>
      </c>
      <c r="C36" s="4"/>
      <c r="D36" s="10" t="str">
        <f>_xlfn.XLOOKUP(A36,'Tab A - TN_GR06_Pivot'!A:A,'Tab A - TN_GR06_Pivot'!E:E,"0",0)</f>
        <v>0</v>
      </c>
      <c r="E36" s="10">
        <f t="shared" si="4"/>
        <v>0</v>
      </c>
      <c r="F36" s="6">
        <f>-_xlfn.XLOOKUP(A36,'Tab C - NonGov_PTFED'!A:A,'Tab C - NonGov_PTFED'!C:C,"0",0)</f>
        <v>0</v>
      </c>
      <c r="G36" s="4">
        <f>_xlfn.XLOOKUP(A36,'Tab F - Program Income'!A:A,'Tab F - Program Income'!C:C,"0",0)</f>
        <v>0</v>
      </c>
      <c r="H36" s="4">
        <f>-_xlfn.XLOOKUP(A36,'Tab E - Rev in Different Years'!A:A,'Tab E - Rev in Different Years'!B:B,"0",0)</f>
        <v>0</v>
      </c>
      <c r="I36" s="6">
        <v>0</v>
      </c>
      <c r="J36" s="6">
        <v>0</v>
      </c>
      <c r="K36" s="6">
        <v>0</v>
      </c>
      <c r="L36" s="9">
        <f t="shared" si="6"/>
        <v>0</v>
      </c>
      <c r="M36" s="9">
        <f t="shared" si="7"/>
        <v>0</v>
      </c>
      <c r="N36" s="8"/>
      <c r="O36" s="8"/>
      <c r="P36" s="7">
        <f t="shared" si="3"/>
        <v>0</v>
      </c>
      <c r="Q36"/>
      <c r="R36"/>
      <c r="S36"/>
    </row>
    <row r="37" spans="1:19">
      <c r="A37" s="5"/>
      <c r="B37" s="10">
        <f>_xlfn.XLOOKUP(A37,TN_GL97_Recon!A:A,TN_GL97_Recon!N:N,"0",0)</f>
        <v>0</v>
      </c>
      <c r="C37" s="4"/>
      <c r="D37" s="10" t="str">
        <f>_xlfn.XLOOKUP(A37,'Tab A - TN_GR06_Pivot'!A:A,'Tab A - TN_GR06_Pivot'!E:E,"0",0)</f>
        <v>0</v>
      </c>
      <c r="E37" s="10">
        <f t="shared" si="4"/>
        <v>0</v>
      </c>
      <c r="F37" s="6">
        <f>-_xlfn.XLOOKUP(A37,'Tab C - NonGov_PTFED'!A:A,'Tab C - NonGov_PTFED'!C:C,"0",0)</f>
        <v>0</v>
      </c>
      <c r="G37" s="4">
        <f>_xlfn.XLOOKUP(A37,'Tab F - Program Income'!A:A,'Tab F - Program Income'!C:C,"0",0)</f>
        <v>0</v>
      </c>
      <c r="H37" s="4">
        <f>-_xlfn.XLOOKUP(A37,'Tab E - Rev in Different Years'!A:A,'Tab E - Rev in Different Years'!B:B,"0",0)</f>
        <v>0</v>
      </c>
      <c r="I37" s="6">
        <v>0</v>
      </c>
      <c r="J37" s="6">
        <v>0</v>
      </c>
      <c r="K37" s="6">
        <v>0</v>
      </c>
      <c r="L37" s="9">
        <f t="shared" si="6"/>
        <v>0</v>
      </c>
      <c r="M37" s="9">
        <f t="shared" si="7"/>
        <v>0</v>
      </c>
      <c r="N37" s="8"/>
      <c r="O37" s="8"/>
      <c r="P37" s="7">
        <f t="shared" si="3"/>
        <v>0</v>
      </c>
      <c r="Q37"/>
      <c r="R37"/>
      <c r="S37"/>
    </row>
    <row r="38" spans="1:19">
      <c r="A38" s="5"/>
      <c r="B38" s="10">
        <f>_xlfn.XLOOKUP(A38,TN_GL97_Recon!A:A,TN_GL97_Recon!N:N,"0",0)</f>
        <v>0</v>
      </c>
      <c r="C38" s="4"/>
      <c r="D38" s="10" t="str">
        <f>_xlfn.XLOOKUP(A38,'Tab A - TN_GR06_Pivot'!A:A,'Tab A - TN_GR06_Pivot'!E:E,"0",0)</f>
        <v>0</v>
      </c>
      <c r="E38" s="10">
        <f t="shared" si="4"/>
        <v>0</v>
      </c>
      <c r="F38" s="6">
        <f>-_xlfn.XLOOKUP(A38,'Tab C - NonGov_PTFED'!A:A,'Tab C - NonGov_PTFED'!C:C,"0",0)</f>
        <v>0</v>
      </c>
      <c r="G38" s="4">
        <f>_xlfn.XLOOKUP(A38,'Tab F - Program Income'!A:A,'Tab F - Program Income'!C:C,"0",0)</f>
        <v>0</v>
      </c>
      <c r="H38" s="4">
        <f>-_xlfn.XLOOKUP(A38,'Tab E - Rev in Different Years'!A:A,'Tab E - Rev in Different Years'!B:B,"0",0)</f>
        <v>0</v>
      </c>
      <c r="I38" s="6">
        <v>0</v>
      </c>
      <c r="J38" s="6">
        <v>0</v>
      </c>
      <c r="K38" s="6">
        <v>0</v>
      </c>
      <c r="L38" s="9">
        <f t="shared" si="6"/>
        <v>0</v>
      </c>
      <c r="M38" s="9">
        <f t="shared" si="7"/>
        <v>0</v>
      </c>
      <c r="N38" s="8"/>
      <c r="O38" s="8"/>
      <c r="P38" s="7">
        <f t="shared" si="3"/>
        <v>0</v>
      </c>
      <c r="Q38"/>
      <c r="R38"/>
      <c r="S38"/>
    </row>
    <row r="39" spans="1:19">
      <c r="A39" s="5"/>
      <c r="B39" s="10">
        <f>_xlfn.XLOOKUP(A39,TN_GL97_Recon!A:A,TN_GL97_Recon!N:N,"0",0)</f>
        <v>0</v>
      </c>
      <c r="D39" s="10" t="str">
        <f>_xlfn.XLOOKUP(A39,'Tab A - TN_GR06_Pivot'!A:A,'Tab A - TN_GR06_Pivot'!E:E,"0",0)</f>
        <v>0</v>
      </c>
      <c r="E39" s="10">
        <f t="shared" si="4"/>
        <v>0</v>
      </c>
      <c r="F39" s="6">
        <f>-_xlfn.XLOOKUP(A39,'Tab C - NonGov_PTFED'!A:A,'Tab C - NonGov_PTFED'!C:C,"0",0)</f>
        <v>0</v>
      </c>
      <c r="G39" s="4">
        <f>_xlfn.XLOOKUP(A39,'Tab F - Program Income'!A:A,'Tab F - Program Income'!C:C,"0",0)</f>
        <v>0</v>
      </c>
      <c r="H39" s="4">
        <f>-_xlfn.XLOOKUP(A39,'Tab E - Rev in Different Years'!A:A,'Tab E - Rev in Different Years'!B:B,"0",0)</f>
        <v>0</v>
      </c>
      <c r="I39" s="6">
        <v>0</v>
      </c>
      <c r="J39" s="6">
        <v>0</v>
      </c>
      <c r="K39" s="6">
        <v>0</v>
      </c>
      <c r="L39" s="9">
        <f t="shared" si="6"/>
        <v>0</v>
      </c>
      <c r="M39" s="9">
        <f t="shared" si="7"/>
        <v>0</v>
      </c>
      <c r="P39" s="7">
        <f t="shared" si="3"/>
        <v>0</v>
      </c>
      <c r="Q39"/>
      <c r="R39"/>
      <c r="S39"/>
    </row>
    <row r="40" spans="1:19">
      <c r="A40" s="5"/>
      <c r="B40" s="10">
        <f>_xlfn.XLOOKUP(A40,TN_GL97_Recon!A:A,TN_GL97_Recon!N:N,"0",0)</f>
        <v>0</v>
      </c>
      <c r="D40" s="10" t="str">
        <f>_xlfn.XLOOKUP(A40,'Tab A - TN_GR06_Pivot'!A:A,'Tab A - TN_GR06_Pivot'!E:E,"0",0)</f>
        <v>0</v>
      </c>
      <c r="E40" s="10">
        <f t="shared" si="4"/>
        <v>0</v>
      </c>
      <c r="F40" s="6">
        <f>-_xlfn.XLOOKUP(A40,'Tab C - NonGov_PTFED'!A:A,'Tab C - NonGov_PTFED'!C:C,"0",0)</f>
        <v>0</v>
      </c>
      <c r="G40" s="4">
        <f>_xlfn.XLOOKUP(A40,'Tab F - Program Income'!A:A,'Tab F - Program Income'!C:C,"0",0)</f>
        <v>0</v>
      </c>
      <c r="H40" s="4">
        <f>-_xlfn.XLOOKUP(A40,'Tab E - Rev in Different Years'!A:A,'Tab E - Rev in Different Years'!B:B,"0",0)</f>
        <v>0</v>
      </c>
      <c r="I40" s="6">
        <v>0</v>
      </c>
      <c r="J40" s="6">
        <v>0</v>
      </c>
      <c r="K40" s="6">
        <v>0</v>
      </c>
      <c r="L40" s="9">
        <f t="shared" si="6"/>
        <v>0</v>
      </c>
      <c r="M40" s="9">
        <f t="shared" si="7"/>
        <v>0</v>
      </c>
      <c r="P40" s="7">
        <f t="shared" si="3"/>
        <v>0</v>
      </c>
      <c r="Q40"/>
      <c r="R40"/>
      <c r="S40"/>
    </row>
    <row r="41" spans="1:19">
      <c r="A41" s="5"/>
      <c r="B41" s="10">
        <f>_xlfn.XLOOKUP(A41,TN_GL97_Recon!A:A,TN_GL97_Recon!N:N,"0",0)</f>
        <v>0</v>
      </c>
      <c r="D41" s="10" t="str">
        <f>_xlfn.XLOOKUP(A41,'Tab A - TN_GR06_Pivot'!A:A,'Tab A - TN_GR06_Pivot'!E:E,"0",0)</f>
        <v>0</v>
      </c>
      <c r="E41" s="10">
        <f t="shared" si="4"/>
        <v>0</v>
      </c>
      <c r="F41" s="6">
        <f>-_xlfn.XLOOKUP(A41,'Tab C - NonGov_PTFED'!A:A,'Tab C - NonGov_PTFED'!C:C,"0",0)</f>
        <v>0</v>
      </c>
      <c r="G41" s="4">
        <f>_xlfn.XLOOKUP(A41,'Tab F - Program Income'!A:A,'Tab F - Program Income'!C:C,"0",0)</f>
        <v>0</v>
      </c>
      <c r="H41" s="4">
        <f>-_xlfn.XLOOKUP(A41,'Tab E - Rev in Different Years'!A:A,'Tab E - Rev in Different Years'!B:B,"0",0)</f>
        <v>0</v>
      </c>
      <c r="I41" s="6">
        <v>0</v>
      </c>
      <c r="J41" s="6">
        <v>0</v>
      </c>
      <c r="K41" s="6">
        <v>0</v>
      </c>
      <c r="L41" s="9">
        <f t="shared" si="6"/>
        <v>0</v>
      </c>
      <c r="M41" s="9">
        <f t="shared" si="7"/>
        <v>0</v>
      </c>
      <c r="P41" s="7">
        <f t="shared" si="3"/>
        <v>0</v>
      </c>
      <c r="Q41"/>
      <c r="R41"/>
      <c r="S41"/>
    </row>
    <row r="42" spans="1:19">
      <c r="A42" s="5"/>
      <c r="B42" s="10">
        <f>_xlfn.XLOOKUP(A42,TN_GL97_Recon!A:A,TN_GL97_Recon!N:N,"0",0)</f>
        <v>0</v>
      </c>
      <c r="D42" s="10" t="str">
        <f>_xlfn.XLOOKUP(A42,'Tab A - TN_GR06_Pivot'!A:A,'Tab A - TN_GR06_Pivot'!E:E,"0",0)</f>
        <v>0</v>
      </c>
      <c r="E42" s="10">
        <f t="shared" si="4"/>
        <v>0</v>
      </c>
      <c r="F42" s="6">
        <f>-_xlfn.XLOOKUP(A42,'Tab C - NonGov_PTFED'!A:A,'Tab C - NonGov_PTFED'!C:C,"0",0)</f>
        <v>0</v>
      </c>
      <c r="G42" s="4">
        <f>_xlfn.XLOOKUP(A42,'Tab F - Program Income'!A:A,'Tab F - Program Income'!C:C,"0",0)</f>
        <v>0</v>
      </c>
      <c r="H42" s="4">
        <f>-_xlfn.XLOOKUP(A42,'Tab E - Rev in Different Years'!A:A,'Tab E - Rev in Different Years'!B:B,"0",0)</f>
        <v>0</v>
      </c>
      <c r="I42" s="6">
        <v>0</v>
      </c>
      <c r="J42" s="6">
        <v>0</v>
      </c>
      <c r="K42" s="6">
        <v>0</v>
      </c>
      <c r="L42" s="9">
        <f t="shared" si="6"/>
        <v>0</v>
      </c>
      <c r="M42" s="9">
        <f t="shared" si="7"/>
        <v>0</v>
      </c>
      <c r="P42" s="7">
        <f t="shared" si="3"/>
        <v>0</v>
      </c>
      <c r="Q42"/>
      <c r="R42"/>
      <c r="S42"/>
    </row>
    <row r="43" spans="1:19">
      <c r="A43" s="5"/>
      <c r="B43" s="10">
        <f>_xlfn.XLOOKUP(A43,TN_GL97_Recon!A:A,TN_GL97_Recon!N:N,"0",0)</f>
        <v>0</v>
      </c>
      <c r="D43" s="10" t="str">
        <f>_xlfn.XLOOKUP(A43,'Tab A - TN_GR06_Pivot'!A:A,'Tab A - TN_GR06_Pivot'!E:E,"0",0)</f>
        <v>0</v>
      </c>
      <c r="E43" s="10">
        <f t="shared" si="4"/>
        <v>0</v>
      </c>
      <c r="F43" s="6">
        <f>-_xlfn.XLOOKUP(A43,'Tab C - NonGov_PTFED'!A:A,'Tab C - NonGov_PTFED'!C:C,"0",0)</f>
        <v>0</v>
      </c>
      <c r="G43" s="4">
        <f>_xlfn.XLOOKUP(A43,'Tab F - Program Income'!A:A,'Tab F - Program Income'!C:C,"0",0)</f>
        <v>0</v>
      </c>
      <c r="H43" s="4">
        <f>-_xlfn.XLOOKUP(A43,'Tab E - Rev in Different Years'!A:A,'Tab E - Rev in Different Years'!B:B,"0",0)</f>
        <v>0</v>
      </c>
      <c r="I43" s="6">
        <v>0</v>
      </c>
      <c r="J43" s="6">
        <v>0</v>
      </c>
      <c r="K43" s="6">
        <v>0</v>
      </c>
      <c r="L43" s="9">
        <f t="shared" si="6"/>
        <v>0</v>
      </c>
      <c r="M43" s="9">
        <f t="shared" si="7"/>
        <v>0</v>
      </c>
      <c r="P43" s="7">
        <f t="shared" si="3"/>
        <v>0</v>
      </c>
      <c r="Q43"/>
      <c r="R43"/>
      <c r="S43"/>
    </row>
    <row r="44" spans="1:19">
      <c r="A44" s="5"/>
      <c r="B44" s="10">
        <f>_xlfn.XLOOKUP(A44,TN_GL97_Recon!A:A,TN_GL97_Recon!N:N,"0",0)</f>
        <v>0</v>
      </c>
      <c r="D44" s="10" t="str">
        <f>_xlfn.XLOOKUP(A44,'Tab A - TN_GR06_Pivot'!A:A,'Tab A - TN_GR06_Pivot'!E:E,"0",0)</f>
        <v>0</v>
      </c>
      <c r="E44" s="10">
        <f t="shared" si="4"/>
        <v>0</v>
      </c>
      <c r="F44" s="6">
        <f>-_xlfn.XLOOKUP(A44,'Tab C - NonGov_PTFED'!A:A,'Tab C - NonGov_PTFED'!C:C,"0",0)</f>
        <v>0</v>
      </c>
      <c r="G44" s="4">
        <f>_xlfn.XLOOKUP(A44,'Tab F - Program Income'!A:A,'Tab F - Program Income'!C:C,"0",0)</f>
        <v>0</v>
      </c>
      <c r="H44" s="4">
        <f>-_xlfn.XLOOKUP(A44,'Tab E - Rev in Different Years'!A:A,'Tab E - Rev in Different Years'!B:B,"0",0)</f>
        <v>0</v>
      </c>
      <c r="I44" s="6">
        <v>0</v>
      </c>
      <c r="J44" s="6">
        <v>0</v>
      </c>
      <c r="K44" s="6">
        <v>0</v>
      </c>
      <c r="L44" s="9">
        <f t="shared" si="6"/>
        <v>0</v>
      </c>
      <c r="M44" s="9">
        <f t="shared" si="7"/>
        <v>0</v>
      </c>
      <c r="P44" s="7">
        <f t="shared" si="3"/>
        <v>0</v>
      </c>
      <c r="Q44"/>
      <c r="R44"/>
      <c r="S44"/>
    </row>
    <row r="45" spans="1:19">
      <c r="A45" s="5"/>
      <c r="B45" s="10">
        <f>_xlfn.XLOOKUP(A45,TN_GL97_Recon!A:A,TN_GL97_Recon!N:N,"0",0)</f>
        <v>0</v>
      </c>
      <c r="D45" s="10" t="str">
        <f>_xlfn.XLOOKUP(A45,'Tab A - TN_GR06_Pivot'!A:A,'Tab A - TN_GR06_Pivot'!E:E,"0",0)</f>
        <v>0</v>
      </c>
      <c r="E45" s="10">
        <f t="shared" si="4"/>
        <v>0</v>
      </c>
      <c r="F45" s="6">
        <f>-_xlfn.XLOOKUP(A45,'Tab C - NonGov_PTFED'!A:A,'Tab C - NonGov_PTFED'!C:C,"0",0)</f>
        <v>0</v>
      </c>
      <c r="G45" s="4">
        <f>_xlfn.XLOOKUP(A45,'Tab F - Program Income'!A:A,'Tab F - Program Income'!C:C,"0",0)</f>
        <v>0</v>
      </c>
      <c r="H45" s="4">
        <f>-_xlfn.XLOOKUP(A45,'Tab E - Rev in Different Years'!A:A,'Tab E - Rev in Different Years'!B:B,"0",0)</f>
        <v>0</v>
      </c>
      <c r="I45" s="6">
        <v>0</v>
      </c>
      <c r="J45" s="6">
        <v>0</v>
      </c>
      <c r="K45" s="6">
        <v>0</v>
      </c>
      <c r="L45" s="9">
        <f t="shared" si="6"/>
        <v>0</v>
      </c>
      <c r="M45" s="9">
        <f t="shared" si="7"/>
        <v>0</v>
      </c>
      <c r="P45" s="7">
        <f t="shared" si="3"/>
        <v>0</v>
      </c>
      <c r="Q45"/>
      <c r="R45"/>
      <c r="S45"/>
    </row>
    <row r="46" spans="1:19">
      <c r="A46" s="5"/>
      <c r="B46" s="10">
        <f>_xlfn.XLOOKUP(A46,TN_GL97_Recon!A:A,TN_GL97_Recon!N:N,"0",0)</f>
        <v>0</v>
      </c>
      <c r="D46" s="10" t="str">
        <f>_xlfn.XLOOKUP(A46,'Tab A - TN_GR06_Pivot'!A:A,'Tab A - TN_GR06_Pivot'!E:E,"0",0)</f>
        <v>0</v>
      </c>
      <c r="E46" s="10">
        <f t="shared" si="4"/>
        <v>0</v>
      </c>
      <c r="F46" s="6">
        <f>-_xlfn.XLOOKUP(A46,'Tab C - NonGov_PTFED'!A:A,'Tab C - NonGov_PTFED'!C:C,"0",0)</f>
        <v>0</v>
      </c>
      <c r="G46" s="4">
        <f>_xlfn.XLOOKUP(A46,'Tab F - Program Income'!A:A,'Tab F - Program Income'!C:C,"0",0)</f>
        <v>0</v>
      </c>
      <c r="H46" s="4">
        <f>-_xlfn.XLOOKUP(A46,'Tab E - Rev in Different Years'!A:A,'Tab E - Rev in Different Years'!B:B,"0",0)</f>
        <v>0</v>
      </c>
      <c r="I46" s="6">
        <v>0</v>
      </c>
      <c r="J46" s="6">
        <v>0</v>
      </c>
      <c r="K46" s="6">
        <v>0</v>
      </c>
      <c r="L46" s="9">
        <f t="shared" si="6"/>
        <v>0</v>
      </c>
      <c r="M46" s="9">
        <f t="shared" si="7"/>
        <v>0</v>
      </c>
      <c r="P46" s="7">
        <f t="shared" si="3"/>
        <v>0</v>
      </c>
      <c r="Q46"/>
      <c r="R46"/>
      <c r="S46"/>
    </row>
    <row r="47" spans="1:19">
      <c r="A47" s="5"/>
      <c r="B47" s="10">
        <f>_xlfn.XLOOKUP(A47,TN_GL97_Recon!A:A,TN_GL97_Recon!N:N,"0",0)</f>
        <v>0</v>
      </c>
      <c r="D47" s="10" t="str">
        <f>_xlfn.XLOOKUP(A47,'Tab A - TN_GR06_Pivot'!A:A,'Tab A - TN_GR06_Pivot'!E:E,"0",0)</f>
        <v>0</v>
      </c>
      <c r="E47" s="10">
        <f t="shared" si="4"/>
        <v>0</v>
      </c>
      <c r="F47" s="6">
        <f>-_xlfn.XLOOKUP(A47,'Tab C - NonGov_PTFED'!A:A,'Tab C - NonGov_PTFED'!C:C,"0",0)</f>
        <v>0</v>
      </c>
      <c r="G47" s="4">
        <f>_xlfn.XLOOKUP(A47,'Tab F - Program Income'!A:A,'Tab F - Program Income'!C:C,"0",0)</f>
        <v>0</v>
      </c>
      <c r="H47" s="4">
        <f>-_xlfn.XLOOKUP(A47,'Tab E - Rev in Different Years'!A:A,'Tab E - Rev in Different Years'!B:B,"0",0)</f>
        <v>0</v>
      </c>
      <c r="I47" s="6">
        <v>0</v>
      </c>
      <c r="J47" s="6">
        <v>0</v>
      </c>
      <c r="K47" s="6">
        <v>0</v>
      </c>
      <c r="L47" s="9">
        <f t="shared" si="6"/>
        <v>0</v>
      </c>
      <c r="M47" s="9">
        <f t="shared" si="7"/>
        <v>0</v>
      </c>
      <c r="P47" s="7">
        <f t="shared" si="3"/>
        <v>0</v>
      </c>
      <c r="Q47"/>
      <c r="R47"/>
      <c r="S47"/>
    </row>
    <row r="48" spans="1:19">
      <c r="A48" s="5"/>
      <c r="B48" s="10">
        <f>_xlfn.XLOOKUP(A48,TN_GL97_Recon!A:A,TN_GL97_Recon!N:N,"0",0)</f>
        <v>0</v>
      </c>
      <c r="D48" s="10" t="str">
        <f>_xlfn.XLOOKUP(A48,'Tab A - TN_GR06_Pivot'!A:A,'Tab A - TN_GR06_Pivot'!E:E,"0",0)</f>
        <v>0</v>
      </c>
      <c r="E48" s="10">
        <f t="shared" si="4"/>
        <v>0</v>
      </c>
      <c r="F48" s="6">
        <f>-_xlfn.XLOOKUP(A48,'Tab C - NonGov_PTFED'!A:A,'Tab C - NonGov_PTFED'!C:C,"0",0)</f>
        <v>0</v>
      </c>
      <c r="G48" s="4">
        <f>_xlfn.XLOOKUP(A48,'Tab F - Program Income'!A:A,'Tab F - Program Income'!C:C,"0",0)</f>
        <v>0</v>
      </c>
      <c r="H48" s="4">
        <f>-_xlfn.XLOOKUP(A48,'Tab E - Rev in Different Years'!A:A,'Tab E - Rev in Different Years'!B:B,"0",0)</f>
        <v>0</v>
      </c>
      <c r="I48" s="6">
        <v>0</v>
      </c>
      <c r="J48" s="6">
        <v>0</v>
      </c>
      <c r="K48" s="6">
        <v>0</v>
      </c>
      <c r="L48" s="9">
        <f t="shared" si="6"/>
        <v>0</v>
      </c>
      <c r="M48" s="9">
        <f t="shared" si="7"/>
        <v>0</v>
      </c>
      <c r="P48" s="7">
        <f t="shared" si="3"/>
        <v>0</v>
      </c>
      <c r="Q48"/>
      <c r="R48"/>
      <c r="S48"/>
    </row>
    <row r="49" spans="1:19">
      <c r="A49" s="5"/>
      <c r="B49" s="10">
        <f>_xlfn.XLOOKUP(A49,TN_GL97_Recon!A:A,TN_GL97_Recon!N:N,"0",0)</f>
        <v>0</v>
      </c>
      <c r="D49" s="10" t="str">
        <f>_xlfn.XLOOKUP(A49,'Tab A - TN_GR06_Pivot'!A:A,'Tab A - TN_GR06_Pivot'!E:E,"0",0)</f>
        <v>0</v>
      </c>
      <c r="E49" s="10">
        <f t="shared" si="4"/>
        <v>0</v>
      </c>
      <c r="F49" s="6">
        <f>-_xlfn.XLOOKUP(A49,'Tab C - NonGov_PTFED'!A:A,'Tab C - NonGov_PTFED'!C:C,"0",0)</f>
        <v>0</v>
      </c>
      <c r="G49" s="4">
        <f>_xlfn.XLOOKUP(A49,'Tab F - Program Income'!A:A,'Tab F - Program Income'!C:C,"0",0)</f>
        <v>0</v>
      </c>
      <c r="H49" s="4">
        <f>-_xlfn.XLOOKUP(A49,'Tab E - Rev in Different Years'!A:A,'Tab E - Rev in Different Years'!B:B,"0",0)</f>
        <v>0</v>
      </c>
      <c r="I49" s="6">
        <v>0</v>
      </c>
      <c r="J49" s="6">
        <v>0</v>
      </c>
      <c r="K49" s="6">
        <v>0</v>
      </c>
      <c r="L49" s="9">
        <f t="shared" si="6"/>
        <v>0</v>
      </c>
      <c r="M49" s="9">
        <f t="shared" si="7"/>
        <v>0</v>
      </c>
      <c r="P49" s="7">
        <f t="shared" si="3"/>
        <v>0</v>
      </c>
      <c r="Q49"/>
      <c r="R49"/>
      <c r="S49"/>
    </row>
    <row r="50" spans="1:19">
      <c r="A50" s="5"/>
      <c r="B50" s="10">
        <f>_xlfn.XLOOKUP(A50,TN_GL97_Recon!A:A,TN_GL97_Recon!N:N,"0",0)</f>
        <v>0</v>
      </c>
      <c r="D50" s="10" t="str">
        <f>_xlfn.XLOOKUP(A50,'Tab A - TN_GR06_Pivot'!A:A,'Tab A - TN_GR06_Pivot'!E:E,"0",0)</f>
        <v>0</v>
      </c>
      <c r="E50" s="10">
        <f t="shared" si="4"/>
        <v>0</v>
      </c>
      <c r="F50" s="6">
        <f>-_xlfn.XLOOKUP(A50,'Tab C - NonGov_PTFED'!A:A,'Tab C - NonGov_PTFED'!C:C,"0",0)</f>
        <v>0</v>
      </c>
      <c r="G50" s="4">
        <f>_xlfn.XLOOKUP(A50,'Tab F - Program Income'!A:A,'Tab F - Program Income'!C:C,"0",0)</f>
        <v>0</v>
      </c>
      <c r="H50" s="4">
        <f>-_xlfn.XLOOKUP(A50,'Tab E - Rev in Different Years'!A:A,'Tab E - Rev in Different Years'!B:B,"0",0)</f>
        <v>0</v>
      </c>
      <c r="I50" s="6">
        <v>0</v>
      </c>
      <c r="J50" s="6">
        <v>0</v>
      </c>
      <c r="K50" s="6">
        <v>0</v>
      </c>
      <c r="L50" s="9">
        <f t="shared" si="6"/>
        <v>0</v>
      </c>
      <c r="M50" s="9">
        <f t="shared" si="7"/>
        <v>0</v>
      </c>
      <c r="P50" s="7">
        <f t="shared" si="3"/>
        <v>0</v>
      </c>
      <c r="R50"/>
      <c r="S50"/>
    </row>
    <row r="51" spans="1:19">
      <c r="A51" s="5"/>
      <c r="B51" s="10">
        <f>_xlfn.XLOOKUP(A51,TN_GL97_Recon!A:A,TN_GL97_Recon!N:N,"0",0)</f>
        <v>0</v>
      </c>
      <c r="D51" s="10" t="str">
        <f>_xlfn.XLOOKUP(A51,'Tab A - TN_GR06_Pivot'!A:A,'Tab A - TN_GR06_Pivot'!E:E,"0",0)</f>
        <v>0</v>
      </c>
      <c r="E51" s="10">
        <f t="shared" si="4"/>
        <v>0</v>
      </c>
      <c r="F51" s="6">
        <f>-_xlfn.XLOOKUP(A51,'Tab C - NonGov_PTFED'!A:A,'Tab C - NonGov_PTFED'!C:C,"0",0)</f>
        <v>0</v>
      </c>
      <c r="G51" s="4">
        <f>_xlfn.XLOOKUP(A51,'Tab F - Program Income'!A:A,'Tab F - Program Income'!C:C,"0",0)</f>
        <v>0</v>
      </c>
      <c r="H51" s="4">
        <f>-_xlfn.XLOOKUP(A51,'Tab E - Rev in Different Years'!A:A,'Tab E - Rev in Different Years'!B:B,"0",0)</f>
        <v>0</v>
      </c>
      <c r="I51" s="6">
        <v>0</v>
      </c>
      <c r="J51" s="6">
        <v>0</v>
      </c>
      <c r="K51" s="6">
        <v>0</v>
      </c>
      <c r="L51" s="9">
        <f t="shared" si="6"/>
        <v>0</v>
      </c>
      <c r="M51" s="9">
        <f t="shared" si="7"/>
        <v>0</v>
      </c>
      <c r="P51" s="7">
        <f t="shared" si="3"/>
        <v>0</v>
      </c>
      <c r="R51"/>
      <c r="S51"/>
    </row>
    <row r="52" spans="1:19">
      <c r="A52" s="5"/>
      <c r="B52" s="10">
        <f>_xlfn.XLOOKUP(A52,TN_GL97_Recon!A:A,TN_GL97_Recon!N:N,"0",0)</f>
        <v>0</v>
      </c>
      <c r="D52" s="10" t="str">
        <f>_xlfn.XLOOKUP(A52,'Tab A - TN_GR06_Pivot'!A:A,'Tab A - TN_GR06_Pivot'!E:E,"0",0)</f>
        <v>0</v>
      </c>
      <c r="E52" s="10">
        <f t="shared" si="4"/>
        <v>0</v>
      </c>
      <c r="F52" s="6">
        <f>-_xlfn.XLOOKUP(A52,'Tab C - NonGov_PTFED'!A:A,'Tab C - NonGov_PTFED'!C:C,"0",0)</f>
        <v>0</v>
      </c>
      <c r="G52" s="4">
        <f>_xlfn.XLOOKUP(A52,'Tab F - Program Income'!A:A,'Tab F - Program Income'!C:C,"0",0)</f>
        <v>0</v>
      </c>
      <c r="H52" s="4">
        <f>-_xlfn.XLOOKUP(A52,'Tab E - Rev in Different Years'!A:A,'Tab E - Rev in Different Years'!B:B,"0",0)</f>
        <v>0</v>
      </c>
      <c r="I52" s="6">
        <v>0</v>
      </c>
      <c r="J52" s="6">
        <v>0</v>
      </c>
      <c r="K52" s="6">
        <v>0</v>
      </c>
      <c r="L52" s="9">
        <f t="shared" si="6"/>
        <v>0</v>
      </c>
      <c r="M52" s="9">
        <f t="shared" si="7"/>
        <v>0</v>
      </c>
      <c r="P52" s="7">
        <f t="shared" si="3"/>
        <v>0</v>
      </c>
      <c r="R52"/>
      <c r="S52"/>
    </row>
    <row r="53" spans="1:19">
      <c r="A53" s="5"/>
      <c r="B53" s="10">
        <f>_xlfn.XLOOKUP(A53,TN_GL97_Recon!A:A,TN_GL97_Recon!N:N,"0",0)</f>
        <v>0</v>
      </c>
      <c r="D53" s="10" t="str">
        <f>_xlfn.XLOOKUP(A53,'Tab A - TN_GR06_Pivot'!A:A,'Tab A - TN_GR06_Pivot'!E:E,"0",0)</f>
        <v>0</v>
      </c>
      <c r="E53" s="10">
        <f t="shared" ref="E53:E116" si="8">B53-D53</f>
        <v>0</v>
      </c>
      <c r="F53" s="6">
        <f>-_xlfn.XLOOKUP(A53,'Tab C - NonGov_PTFED'!A:A,'Tab C - NonGov_PTFED'!C:C,"0",0)</f>
        <v>0</v>
      </c>
      <c r="G53" s="4">
        <f>_xlfn.XLOOKUP(A53,'Tab F - Program Income'!A:A,'Tab F - Program Income'!C:C,"0",0)</f>
        <v>0</v>
      </c>
      <c r="H53" s="4">
        <f>-_xlfn.XLOOKUP(A53,'Tab E - Rev in Different Years'!A:A,'Tab E - Rev in Different Years'!B:B,"0",0)</f>
        <v>0</v>
      </c>
      <c r="I53" s="6">
        <v>0</v>
      </c>
      <c r="J53" s="6">
        <v>0</v>
      </c>
      <c r="K53" s="6">
        <v>0</v>
      </c>
      <c r="L53" s="9">
        <f t="shared" ref="L53:L116" si="9">SUM(F53:K53)</f>
        <v>0</v>
      </c>
      <c r="M53" s="9">
        <f t="shared" ref="M53:M116" si="10">E53-L53</f>
        <v>0</v>
      </c>
      <c r="P53" s="7">
        <f t="shared" si="3"/>
        <v>0</v>
      </c>
      <c r="R53"/>
      <c r="S53"/>
    </row>
    <row r="54" spans="1:19">
      <c r="A54" s="5"/>
      <c r="B54" s="10">
        <f>_xlfn.XLOOKUP(A54,TN_GL97_Recon!A:A,TN_GL97_Recon!N:N,"0",0)</f>
        <v>0</v>
      </c>
      <c r="D54" s="10" t="str">
        <f>_xlfn.XLOOKUP(A54,'Tab A - TN_GR06_Pivot'!A:A,'Tab A - TN_GR06_Pivot'!E:E,"0",0)</f>
        <v>0</v>
      </c>
      <c r="E54" s="10">
        <f t="shared" si="8"/>
        <v>0</v>
      </c>
      <c r="F54" s="6">
        <f>-_xlfn.XLOOKUP(A54,'Tab C - NonGov_PTFED'!A:A,'Tab C - NonGov_PTFED'!C:C,"0",0)</f>
        <v>0</v>
      </c>
      <c r="G54" s="4">
        <f>_xlfn.XLOOKUP(A54,'Tab F - Program Income'!A:A,'Tab F - Program Income'!C:C,"0",0)</f>
        <v>0</v>
      </c>
      <c r="H54" s="4">
        <f>-_xlfn.XLOOKUP(A54,'Tab E - Rev in Different Years'!A:A,'Tab E - Rev in Different Years'!B:B,"0",0)</f>
        <v>0</v>
      </c>
      <c r="I54" s="6">
        <v>0</v>
      </c>
      <c r="J54" s="6">
        <v>0</v>
      </c>
      <c r="K54" s="6">
        <v>0</v>
      </c>
      <c r="L54" s="9">
        <f t="shared" si="9"/>
        <v>0</v>
      </c>
      <c r="M54" s="9">
        <f t="shared" si="10"/>
        <v>0</v>
      </c>
      <c r="P54" s="7">
        <f t="shared" si="3"/>
        <v>0</v>
      </c>
      <c r="R54"/>
      <c r="S54"/>
    </row>
    <row r="55" spans="1:19">
      <c r="A55" s="5"/>
      <c r="B55" s="10">
        <f>_xlfn.XLOOKUP(A55,TN_GL97_Recon!A:A,TN_GL97_Recon!N:N,"0",0)</f>
        <v>0</v>
      </c>
      <c r="D55" s="10" t="str">
        <f>_xlfn.XLOOKUP(A55,'Tab A - TN_GR06_Pivot'!A:A,'Tab A - TN_GR06_Pivot'!E:E,"0",0)</f>
        <v>0</v>
      </c>
      <c r="E55" s="10">
        <f t="shared" si="8"/>
        <v>0</v>
      </c>
      <c r="F55" s="6">
        <f>-_xlfn.XLOOKUP(A55,'Tab C - NonGov_PTFED'!A:A,'Tab C - NonGov_PTFED'!C:C,"0",0)</f>
        <v>0</v>
      </c>
      <c r="G55" s="4">
        <f>_xlfn.XLOOKUP(A55,'Tab F - Program Income'!A:A,'Tab F - Program Income'!C:C,"0",0)</f>
        <v>0</v>
      </c>
      <c r="H55" s="4">
        <f>-_xlfn.XLOOKUP(A55,'Tab E - Rev in Different Years'!A:A,'Tab E - Rev in Different Years'!B:B,"0",0)</f>
        <v>0</v>
      </c>
      <c r="I55" s="6">
        <v>0</v>
      </c>
      <c r="J55" s="6">
        <v>0</v>
      </c>
      <c r="K55" s="6">
        <v>0</v>
      </c>
      <c r="L55" s="9">
        <f t="shared" si="9"/>
        <v>0</v>
      </c>
      <c r="M55" s="9">
        <f t="shared" si="10"/>
        <v>0</v>
      </c>
      <c r="P55" s="7">
        <f t="shared" si="3"/>
        <v>0</v>
      </c>
      <c r="R55"/>
      <c r="S55"/>
    </row>
    <row r="56" spans="1:19">
      <c r="A56" s="5"/>
      <c r="B56" s="10">
        <f>_xlfn.XLOOKUP(A56,TN_GL97_Recon!A:A,TN_GL97_Recon!N:N,"0",0)</f>
        <v>0</v>
      </c>
      <c r="D56" s="10" t="str">
        <f>_xlfn.XLOOKUP(A56,'Tab A - TN_GR06_Pivot'!A:A,'Tab A - TN_GR06_Pivot'!E:E,"0",0)</f>
        <v>0</v>
      </c>
      <c r="E56" s="10">
        <f t="shared" si="8"/>
        <v>0</v>
      </c>
      <c r="F56" s="6">
        <f>-_xlfn.XLOOKUP(A56,'Tab C - NonGov_PTFED'!A:A,'Tab C - NonGov_PTFED'!C:C,"0",0)</f>
        <v>0</v>
      </c>
      <c r="G56" s="4">
        <f>_xlfn.XLOOKUP(A56,'Tab F - Program Income'!A:A,'Tab F - Program Income'!C:C,"0",0)</f>
        <v>0</v>
      </c>
      <c r="H56" s="4">
        <f>-_xlfn.XLOOKUP(A56,'Tab E - Rev in Different Years'!A:A,'Tab E - Rev in Different Years'!B:B,"0",0)</f>
        <v>0</v>
      </c>
      <c r="I56" s="6">
        <v>0</v>
      </c>
      <c r="J56" s="6">
        <v>0</v>
      </c>
      <c r="K56" s="6">
        <v>0</v>
      </c>
      <c r="L56" s="9">
        <f t="shared" si="9"/>
        <v>0</v>
      </c>
      <c r="M56" s="9">
        <f t="shared" si="10"/>
        <v>0</v>
      </c>
      <c r="P56" s="7">
        <f t="shared" si="3"/>
        <v>0</v>
      </c>
      <c r="R56"/>
      <c r="S56"/>
    </row>
    <row r="57" spans="1:19">
      <c r="A57" s="5"/>
      <c r="B57" s="10">
        <f>_xlfn.XLOOKUP(A57,TN_GL97_Recon!A:A,TN_GL97_Recon!N:N,"0",0)</f>
        <v>0</v>
      </c>
      <c r="D57" s="10" t="str">
        <f>_xlfn.XLOOKUP(A57,'Tab A - TN_GR06_Pivot'!A:A,'Tab A - TN_GR06_Pivot'!E:E,"0",0)</f>
        <v>0</v>
      </c>
      <c r="E57" s="10">
        <f t="shared" si="8"/>
        <v>0</v>
      </c>
      <c r="F57" s="6">
        <f>-_xlfn.XLOOKUP(A57,'Tab C - NonGov_PTFED'!A:A,'Tab C - NonGov_PTFED'!C:C,"0",0)</f>
        <v>0</v>
      </c>
      <c r="G57" s="4">
        <f>_xlfn.XLOOKUP(A57,'Tab F - Program Income'!A:A,'Tab F - Program Income'!C:C,"0",0)</f>
        <v>0</v>
      </c>
      <c r="H57" s="4">
        <f>-_xlfn.XLOOKUP(A57,'Tab E - Rev in Different Years'!A:A,'Tab E - Rev in Different Years'!B:B,"0",0)</f>
        <v>0</v>
      </c>
      <c r="I57" s="6">
        <v>0</v>
      </c>
      <c r="J57" s="6">
        <v>0</v>
      </c>
      <c r="K57" s="6">
        <v>0</v>
      </c>
      <c r="L57" s="9">
        <f t="shared" si="9"/>
        <v>0</v>
      </c>
      <c r="M57" s="9">
        <f t="shared" si="10"/>
        <v>0</v>
      </c>
      <c r="P57" s="7">
        <f t="shared" si="3"/>
        <v>0</v>
      </c>
      <c r="R57"/>
      <c r="S57"/>
    </row>
    <row r="58" spans="1:19">
      <c r="A58" s="5"/>
      <c r="B58" s="10">
        <f>_xlfn.XLOOKUP(A58,TN_GL97_Recon!A:A,TN_GL97_Recon!N:N,"0",0)</f>
        <v>0</v>
      </c>
      <c r="D58" s="10" t="str">
        <f>_xlfn.XLOOKUP(A58,'Tab A - TN_GR06_Pivot'!A:A,'Tab A - TN_GR06_Pivot'!E:E,"0",0)</f>
        <v>0</v>
      </c>
      <c r="E58" s="10">
        <f t="shared" si="8"/>
        <v>0</v>
      </c>
      <c r="F58" s="6">
        <f>-_xlfn.XLOOKUP(A58,'Tab C - NonGov_PTFED'!A:A,'Tab C - NonGov_PTFED'!C:C,"0",0)</f>
        <v>0</v>
      </c>
      <c r="G58" s="4">
        <f>_xlfn.XLOOKUP(A58,'Tab F - Program Income'!A:A,'Tab F - Program Income'!C:C,"0",0)</f>
        <v>0</v>
      </c>
      <c r="H58" s="4">
        <f>-_xlfn.XLOOKUP(A58,'Tab E - Rev in Different Years'!A:A,'Tab E - Rev in Different Years'!B:B,"0",0)</f>
        <v>0</v>
      </c>
      <c r="I58" s="6">
        <v>0</v>
      </c>
      <c r="J58" s="6">
        <v>0</v>
      </c>
      <c r="K58" s="6">
        <v>0</v>
      </c>
      <c r="L58" s="9">
        <f t="shared" si="9"/>
        <v>0</v>
      </c>
      <c r="M58" s="9">
        <f t="shared" si="10"/>
        <v>0</v>
      </c>
      <c r="P58" s="7">
        <f t="shared" si="3"/>
        <v>0</v>
      </c>
      <c r="R58"/>
      <c r="S58"/>
    </row>
    <row r="59" spans="1:19">
      <c r="A59" s="5"/>
      <c r="B59" s="10">
        <f>_xlfn.XLOOKUP(A59,TN_GL97_Recon!A:A,TN_GL97_Recon!N:N,"0",0)</f>
        <v>0</v>
      </c>
      <c r="D59" s="10" t="str">
        <f>_xlfn.XLOOKUP(A59,'Tab A - TN_GR06_Pivot'!A:A,'Tab A - TN_GR06_Pivot'!E:E,"0",0)</f>
        <v>0</v>
      </c>
      <c r="E59" s="10">
        <f t="shared" si="8"/>
        <v>0</v>
      </c>
      <c r="F59" s="6">
        <f>-_xlfn.XLOOKUP(A59,'Tab C - NonGov_PTFED'!A:A,'Tab C - NonGov_PTFED'!C:C,"0",0)</f>
        <v>0</v>
      </c>
      <c r="G59" s="4">
        <f>_xlfn.XLOOKUP(A59,'Tab F - Program Income'!A:A,'Tab F - Program Income'!C:C,"0",0)</f>
        <v>0</v>
      </c>
      <c r="H59" s="4">
        <f>-_xlfn.XLOOKUP(A59,'Tab E - Rev in Different Years'!A:A,'Tab E - Rev in Different Years'!B:B,"0",0)</f>
        <v>0</v>
      </c>
      <c r="I59" s="6">
        <v>0</v>
      </c>
      <c r="J59" s="6">
        <v>0</v>
      </c>
      <c r="K59" s="6">
        <v>0</v>
      </c>
      <c r="L59" s="9">
        <f t="shared" si="9"/>
        <v>0</v>
      </c>
      <c r="M59" s="9">
        <f t="shared" si="10"/>
        <v>0</v>
      </c>
      <c r="P59" s="7">
        <f t="shared" si="3"/>
        <v>0</v>
      </c>
      <c r="R59"/>
      <c r="S59"/>
    </row>
    <row r="60" spans="1:19">
      <c r="A60" s="5"/>
      <c r="B60" s="10">
        <f>_xlfn.XLOOKUP(A60,TN_GL97_Recon!A:A,TN_GL97_Recon!N:N,"0",0)</f>
        <v>0</v>
      </c>
      <c r="D60" s="10" t="str">
        <f>_xlfn.XLOOKUP(A60,'Tab A - TN_GR06_Pivot'!A:A,'Tab A - TN_GR06_Pivot'!E:E,"0",0)</f>
        <v>0</v>
      </c>
      <c r="E60" s="10">
        <f t="shared" si="8"/>
        <v>0</v>
      </c>
      <c r="F60" s="6">
        <f>-_xlfn.XLOOKUP(A60,'Tab C - NonGov_PTFED'!A:A,'Tab C - NonGov_PTFED'!C:C,"0",0)</f>
        <v>0</v>
      </c>
      <c r="G60" s="4">
        <f>_xlfn.XLOOKUP(A60,'Tab F - Program Income'!A:A,'Tab F - Program Income'!C:C,"0",0)</f>
        <v>0</v>
      </c>
      <c r="H60" s="4">
        <f>-_xlfn.XLOOKUP(A60,'Tab E - Rev in Different Years'!A:A,'Tab E - Rev in Different Years'!B:B,"0",0)</f>
        <v>0</v>
      </c>
      <c r="I60" s="6">
        <v>0</v>
      </c>
      <c r="J60" s="6">
        <v>0</v>
      </c>
      <c r="K60" s="6">
        <v>0</v>
      </c>
      <c r="L60" s="9">
        <f t="shared" si="9"/>
        <v>0</v>
      </c>
      <c r="M60" s="9">
        <f t="shared" si="10"/>
        <v>0</v>
      </c>
      <c r="P60" s="7">
        <f t="shared" si="3"/>
        <v>0</v>
      </c>
      <c r="R60"/>
      <c r="S60"/>
    </row>
    <row r="61" spans="1:19">
      <c r="A61" s="5"/>
      <c r="B61" s="10">
        <f>_xlfn.XLOOKUP(A61,TN_GL97_Recon!A:A,TN_GL97_Recon!N:N,"0",0)</f>
        <v>0</v>
      </c>
      <c r="D61" s="10" t="str">
        <f>_xlfn.XLOOKUP(A61,'Tab A - TN_GR06_Pivot'!A:A,'Tab A - TN_GR06_Pivot'!E:E,"0",0)</f>
        <v>0</v>
      </c>
      <c r="E61" s="10">
        <f t="shared" si="8"/>
        <v>0</v>
      </c>
      <c r="F61" s="6">
        <f>-_xlfn.XLOOKUP(A61,'Tab C - NonGov_PTFED'!A:A,'Tab C - NonGov_PTFED'!C:C,"0",0)</f>
        <v>0</v>
      </c>
      <c r="G61" s="4">
        <f>_xlfn.XLOOKUP(A61,'Tab F - Program Income'!A:A,'Tab F - Program Income'!C:C,"0",0)</f>
        <v>0</v>
      </c>
      <c r="H61" s="4">
        <f>-_xlfn.XLOOKUP(A61,'Tab E - Rev in Different Years'!A:A,'Tab E - Rev in Different Years'!B:B,"0",0)</f>
        <v>0</v>
      </c>
      <c r="I61" s="6">
        <v>0</v>
      </c>
      <c r="J61" s="6">
        <v>0</v>
      </c>
      <c r="K61" s="6">
        <v>0</v>
      </c>
      <c r="L61" s="9">
        <f t="shared" si="9"/>
        <v>0</v>
      </c>
      <c r="M61" s="9">
        <f t="shared" si="10"/>
        <v>0</v>
      </c>
      <c r="P61" s="7">
        <f t="shared" si="3"/>
        <v>0</v>
      </c>
      <c r="R61"/>
      <c r="S61"/>
    </row>
    <row r="62" spans="1:19">
      <c r="A62" s="5"/>
      <c r="B62" s="10">
        <f>_xlfn.XLOOKUP(A62,TN_GL97_Recon!A:A,TN_GL97_Recon!N:N,"0",0)</f>
        <v>0</v>
      </c>
      <c r="D62" s="10" t="str">
        <f>_xlfn.XLOOKUP(A62,'Tab A - TN_GR06_Pivot'!A:A,'Tab A - TN_GR06_Pivot'!E:E,"0",0)</f>
        <v>0</v>
      </c>
      <c r="E62" s="10">
        <f t="shared" si="8"/>
        <v>0</v>
      </c>
      <c r="F62" s="6">
        <f>-_xlfn.XLOOKUP(A62,'Tab C - NonGov_PTFED'!A:A,'Tab C - NonGov_PTFED'!C:C,"0",0)</f>
        <v>0</v>
      </c>
      <c r="G62" s="4">
        <f>_xlfn.XLOOKUP(A62,'Tab F - Program Income'!A:A,'Tab F - Program Income'!C:C,"0",0)</f>
        <v>0</v>
      </c>
      <c r="H62" s="4">
        <f>-_xlfn.XLOOKUP(A62,'Tab E - Rev in Different Years'!A:A,'Tab E - Rev in Different Years'!B:B,"0",0)</f>
        <v>0</v>
      </c>
      <c r="I62" s="6">
        <v>0</v>
      </c>
      <c r="J62" s="6">
        <v>0</v>
      </c>
      <c r="K62" s="6">
        <v>0</v>
      </c>
      <c r="L62" s="9">
        <f t="shared" si="9"/>
        <v>0</v>
      </c>
      <c r="M62" s="9">
        <f t="shared" si="10"/>
        <v>0</v>
      </c>
      <c r="P62" s="7">
        <f t="shared" si="3"/>
        <v>0</v>
      </c>
      <c r="R62"/>
      <c r="S62"/>
    </row>
    <row r="63" spans="1:19">
      <c r="A63" s="5"/>
      <c r="B63" s="10">
        <f>_xlfn.XLOOKUP(A63,TN_GL97_Recon!A:A,TN_GL97_Recon!N:N,"0",0)</f>
        <v>0</v>
      </c>
      <c r="D63" s="10" t="str">
        <f>_xlfn.XLOOKUP(A63,'Tab A - TN_GR06_Pivot'!A:A,'Tab A - TN_GR06_Pivot'!E:E,"0",0)</f>
        <v>0</v>
      </c>
      <c r="E63" s="10">
        <f t="shared" si="8"/>
        <v>0</v>
      </c>
      <c r="F63" s="6">
        <f>-_xlfn.XLOOKUP(A63,'Tab C - NonGov_PTFED'!A:A,'Tab C - NonGov_PTFED'!C:C,"0",0)</f>
        <v>0</v>
      </c>
      <c r="G63" s="4">
        <f>_xlfn.XLOOKUP(A63,'Tab F - Program Income'!A:A,'Tab F - Program Income'!C:C,"0",0)</f>
        <v>0</v>
      </c>
      <c r="H63" s="4">
        <f>-_xlfn.XLOOKUP(A63,'Tab E - Rev in Different Years'!A:A,'Tab E - Rev in Different Years'!B:B,"0",0)</f>
        <v>0</v>
      </c>
      <c r="I63" s="6">
        <v>0</v>
      </c>
      <c r="J63" s="6">
        <v>0</v>
      </c>
      <c r="K63" s="6">
        <v>0</v>
      </c>
      <c r="L63" s="9">
        <f t="shared" si="9"/>
        <v>0</v>
      </c>
      <c r="M63" s="9">
        <f t="shared" si="10"/>
        <v>0</v>
      </c>
      <c r="P63" s="7">
        <f t="shared" si="3"/>
        <v>0</v>
      </c>
      <c r="R63"/>
      <c r="S63"/>
    </row>
    <row r="64" spans="1:19">
      <c r="A64" s="5"/>
      <c r="B64" s="10">
        <f>_xlfn.XLOOKUP(A64,TN_GL97_Recon!A:A,TN_GL97_Recon!N:N,"0",0)</f>
        <v>0</v>
      </c>
      <c r="D64" s="10" t="str">
        <f>_xlfn.XLOOKUP(A64,'Tab A - TN_GR06_Pivot'!A:A,'Tab A - TN_GR06_Pivot'!E:E,"0",0)</f>
        <v>0</v>
      </c>
      <c r="E64" s="10">
        <f t="shared" si="8"/>
        <v>0</v>
      </c>
      <c r="F64" s="6">
        <f>-_xlfn.XLOOKUP(A64,'Tab C - NonGov_PTFED'!A:A,'Tab C - NonGov_PTFED'!C:C,"0",0)</f>
        <v>0</v>
      </c>
      <c r="G64" s="4">
        <f>_xlfn.XLOOKUP(A64,'Tab F - Program Income'!A:A,'Tab F - Program Income'!C:C,"0",0)</f>
        <v>0</v>
      </c>
      <c r="H64" s="4">
        <f>-_xlfn.XLOOKUP(A64,'Tab E - Rev in Different Years'!A:A,'Tab E - Rev in Different Years'!B:B,"0",0)</f>
        <v>0</v>
      </c>
      <c r="I64" s="6">
        <v>0</v>
      </c>
      <c r="J64" s="6">
        <v>0</v>
      </c>
      <c r="K64" s="6">
        <v>0</v>
      </c>
      <c r="L64" s="9">
        <f t="shared" si="9"/>
        <v>0</v>
      </c>
      <c r="M64" s="9">
        <f t="shared" si="10"/>
        <v>0</v>
      </c>
      <c r="P64" s="7">
        <f t="shared" si="3"/>
        <v>0</v>
      </c>
      <c r="R64"/>
      <c r="S64"/>
    </row>
    <row r="65" spans="1:19">
      <c r="A65" s="5"/>
      <c r="B65" s="10">
        <f>_xlfn.XLOOKUP(A65,TN_GL97_Recon!A:A,TN_GL97_Recon!N:N,"0",0)</f>
        <v>0</v>
      </c>
      <c r="D65" s="10" t="str">
        <f>_xlfn.XLOOKUP(A65,'Tab A - TN_GR06_Pivot'!A:A,'Tab A - TN_GR06_Pivot'!E:E,"0",0)</f>
        <v>0</v>
      </c>
      <c r="E65" s="10">
        <f t="shared" si="8"/>
        <v>0</v>
      </c>
      <c r="F65" s="6">
        <f>-_xlfn.XLOOKUP(A65,'Tab C - NonGov_PTFED'!A:A,'Tab C - NonGov_PTFED'!C:C,"0",0)</f>
        <v>0</v>
      </c>
      <c r="G65" s="4">
        <f>_xlfn.XLOOKUP(A65,'Tab F - Program Income'!A:A,'Tab F - Program Income'!C:C,"0",0)</f>
        <v>0</v>
      </c>
      <c r="H65" s="4">
        <f>-_xlfn.XLOOKUP(A65,'Tab E - Rev in Different Years'!A:A,'Tab E - Rev in Different Years'!B:B,"0",0)</f>
        <v>0</v>
      </c>
      <c r="I65" s="6">
        <v>0</v>
      </c>
      <c r="J65" s="6">
        <v>0</v>
      </c>
      <c r="K65" s="6">
        <v>0</v>
      </c>
      <c r="L65" s="9">
        <f t="shared" si="9"/>
        <v>0</v>
      </c>
      <c r="M65" s="9">
        <f t="shared" si="10"/>
        <v>0</v>
      </c>
      <c r="P65" s="7">
        <f t="shared" si="3"/>
        <v>0</v>
      </c>
      <c r="R65"/>
      <c r="S65"/>
    </row>
    <row r="66" spans="1:19">
      <c r="A66" s="5"/>
      <c r="B66" s="10">
        <f>_xlfn.XLOOKUP(A66,TN_GL97_Recon!A:A,TN_GL97_Recon!N:N,"0",0)</f>
        <v>0</v>
      </c>
      <c r="D66" s="10" t="str">
        <f>_xlfn.XLOOKUP(A66,'Tab A - TN_GR06_Pivot'!A:A,'Tab A - TN_GR06_Pivot'!E:E,"0",0)</f>
        <v>0</v>
      </c>
      <c r="E66" s="10">
        <f t="shared" si="8"/>
        <v>0</v>
      </c>
      <c r="F66" s="6">
        <f>-_xlfn.XLOOKUP(A66,'Tab C - NonGov_PTFED'!A:A,'Tab C - NonGov_PTFED'!C:C,"0",0)</f>
        <v>0</v>
      </c>
      <c r="G66" s="4">
        <f>_xlfn.XLOOKUP(A66,'Tab F - Program Income'!A:A,'Tab F - Program Income'!C:C,"0",0)</f>
        <v>0</v>
      </c>
      <c r="H66" s="4">
        <f>-_xlfn.XLOOKUP(A66,'Tab E - Rev in Different Years'!A:A,'Tab E - Rev in Different Years'!B:B,"0",0)</f>
        <v>0</v>
      </c>
      <c r="I66" s="6">
        <v>0</v>
      </c>
      <c r="J66" s="6">
        <v>0</v>
      </c>
      <c r="K66" s="6">
        <v>0</v>
      </c>
      <c r="L66" s="9">
        <f t="shared" si="9"/>
        <v>0</v>
      </c>
      <c r="M66" s="9">
        <f t="shared" si="10"/>
        <v>0</v>
      </c>
      <c r="P66" s="7">
        <f t="shared" si="3"/>
        <v>0</v>
      </c>
      <c r="R66"/>
      <c r="S66"/>
    </row>
    <row r="67" spans="1:19">
      <c r="A67" s="5"/>
      <c r="B67" s="10">
        <f>_xlfn.XLOOKUP(A67,TN_GL97_Recon!A:A,TN_GL97_Recon!N:N,"0",0)</f>
        <v>0</v>
      </c>
      <c r="D67" s="10" t="str">
        <f>_xlfn.XLOOKUP(A67,'Tab A - TN_GR06_Pivot'!A:A,'Tab A - TN_GR06_Pivot'!E:E,"0",0)</f>
        <v>0</v>
      </c>
      <c r="E67" s="10">
        <f t="shared" si="8"/>
        <v>0</v>
      </c>
      <c r="F67" s="6">
        <f>-_xlfn.XLOOKUP(A67,'Tab C - NonGov_PTFED'!A:A,'Tab C - NonGov_PTFED'!C:C,"0",0)</f>
        <v>0</v>
      </c>
      <c r="G67" s="4">
        <f>_xlfn.XLOOKUP(A67,'Tab F - Program Income'!A:A,'Tab F - Program Income'!C:C,"0",0)</f>
        <v>0</v>
      </c>
      <c r="H67" s="4">
        <f>-_xlfn.XLOOKUP(A67,'Tab E - Rev in Different Years'!A:A,'Tab E - Rev in Different Years'!B:B,"0",0)</f>
        <v>0</v>
      </c>
      <c r="I67" s="6">
        <v>0</v>
      </c>
      <c r="J67" s="6">
        <v>0</v>
      </c>
      <c r="K67" s="6">
        <v>0</v>
      </c>
      <c r="L67" s="9">
        <f t="shared" si="9"/>
        <v>0</v>
      </c>
      <c r="M67" s="9">
        <f t="shared" si="10"/>
        <v>0</v>
      </c>
      <c r="P67" s="7">
        <f t="shared" si="3"/>
        <v>0</v>
      </c>
      <c r="R67"/>
      <c r="S67"/>
    </row>
    <row r="68" spans="1:19">
      <c r="A68" s="5"/>
      <c r="B68" s="10">
        <f>_xlfn.XLOOKUP(A68,TN_GL97_Recon!A:A,TN_GL97_Recon!N:N,"0",0)</f>
        <v>0</v>
      </c>
      <c r="D68" s="10" t="str">
        <f>_xlfn.XLOOKUP(A68,'Tab A - TN_GR06_Pivot'!A:A,'Tab A - TN_GR06_Pivot'!E:E,"0",0)</f>
        <v>0</v>
      </c>
      <c r="E68" s="10">
        <f t="shared" si="8"/>
        <v>0</v>
      </c>
      <c r="F68" s="6">
        <f>-_xlfn.XLOOKUP(A68,'Tab C - NonGov_PTFED'!A:A,'Tab C - NonGov_PTFED'!C:C,"0",0)</f>
        <v>0</v>
      </c>
      <c r="G68" s="4">
        <f>_xlfn.XLOOKUP(A68,'Tab F - Program Income'!A:A,'Tab F - Program Income'!C:C,"0",0)</f>
        <v>0</v>
      </c>
      <c r="H68" s="4">
        <f>-_xlfn.XLOOKUP(A68,'Tab E - Rev in Different Years'!A:A,'Tab E - Rev in Different Years'!B:B,"0",0)</f>
        <v>0</v>
      </c>
      <c r="I68" s="6">
        <v>0</v>
      </c>
      <c r="J68" s="6">
        <v>0</v>
      </c>
      <c r="K68" s="6">
        <v>0</v>
      </c>
      <c r="L68" s="9">
        <f t="shared" si="9"/>
        <v>0</v>
      </c>
      <c r="M68" s="9">
        <f t="shared" si="10"/>
        <v>0</v>
      </c>
      <c r="P68" s="7">
        <f t="shared" si="3"/>
        <v>0</v>
      </c>
      <c r="R68"/>
      <c r="S68"/>
    </row>
    <row r="69" spans="1:19">
      <c r="A69" s="5"/>
      <c r="B69" s="10">
        <f>_xlfn.XLOOKUP(A69,TN_GL97_Recon!A:A,TN_GL97_Recon!N:N,"0",0)</f>
        <v>0</v>
      </c>
      <c r="D69" s="10" t="str">
        <f>_xlfn.XLOOKUP(A69,'Tab A - TN_GR06_Pivot'!A:A,'Tab A - TN_GR06_Pivot'!E:E,"0",0)</f>
        <v>0</v>
      </c>
      <c r="E69" s="10">
        <f t="shared" si="8"/>
        <v>0</v>
      </c>
      <c r="F69" s="6">
        <f>-_xlfn.XLOOKUP(A69,'Tab C - NonGov_PTFED'!A:A,'Tab C - NonGov_PTFED'!C:C,"0",0)</f>
        <v>0</v>
      </c>
      <c r="G69" s="4">
        <f>_xlfn.XLOOKUP(A69,'Tab F - Program Income'!A:A,'Tab F - Program Income'!C:C,"0",0)</f>
        <v>0</v>
      </c>
      <c r="H69" s="4">
        <f>-_xlfn.XLOOKUP(A69,'Tab E - Rev in Different Years'!A:A,'Tab E - Rev in Different Years'!B:B,"0",0)</f>
        <v>0</v>
      </c>
      <c r="I69" s="6">
        <v>0</v>
      </c>
      <c r="J69" s="6">
        <v>0</v>
      </c>
      <c r="K69" s="6">
        <v>0</v>
      </c>
      <c r="L69" s="9">
        <f t="shared" si="9"/>
        <v>0</v>
      </c>
      <c r="M69" s="9">
        <f t="shared" si="10"/>
        <v>0</v>
      </c>
      <c r="P69" s="7">
        <f t="shared" si="3"/>
        <v>0</v>
      </c>
      <c r="R69"/>
      <c r="S69"/>
    </row>
    <row r="70" spans="1:19">
      <c r="A70" s="5"/>
      <c r="B70" s="10">
        <f>_xlfn.XLOOKUP(A70,TN_GL97_Recon!A:A,TN_GL97_Recon!N:N,"0",0)</f>
        <v>0</v>
      </c>
      <c r="D70" s="10" t="str">
        <f>_xlfn.XLOOKUP(A70,'Tab A - TN_GR06_Pivot'!A:A,'Tab A - TN_GR06_Pivot'!E:E,"0",0)</f>
        <v>0</v>
      </c>
      <c r="E70" s="10">
        <f t="shared" si="8"/>
        <v>0</v>
      </c>
      <c r="F70" s="6">
        <f>-_xlfn.XLOOKUP(A70,'Tab C - NonGov_PTFED'!A:A,'Tab C - NonGov_PTFED'!C:C,"0",0)</f>
        <v>0</v>
      </c>
      <c r="G70" s="4">
        <f>_xlfn.XLOOKUP(A70,'Tab F - Program Income'!A:A,'Tab F - Program Income'!C:C,"0",0)</f>
        <v>0</v>
      </c>
      <c r="H70" s="4">
        <f>-_xlfn.XLOOKUP(A70,'Tab E - Rev in Different Years'!A:A,'Tab E - Rev in Different Years'!B:B,"0",0)</f>
        <v>0</v>
      </c>
      <c r="I70" s="6">
        <v>0</v>
      </c>
      <c r="J70" s="6">
        <v>0</v>
      </c>
      <c r="K70" s="6">
        <v>0</v>
      </c>
      <c r="L70" s="9">
        <f t="shared" si="9"/>
        <v>0</v>
      </c>
      <c r="M70" s="9">
        <f t="shared" si="10"/>
        <v>0</v>
      </c>
      <c r="P70" s="7">
        <f t="shared" si="3"/>
        <v>0</v>
      </c>
      <c r="R70"/>
      <c r="S70"/>
    </row>
    <row r="71" spans="1:19">
      <c r="A71" s="5"/>
      <c r="B71" s="10">
        <f>_xlfn.XLOOKUP(A71,TN_GL97_Recon!A:A,TN_GL97_Recon!N:N,"0",0)</f>
        <v>0</v>
      </c>
      <c r="D71" s="10" t="str">
        <f>_xlfn.XLOOKUP(A71,'Tab A - TN_GR06_Pivot'!A:A,'Tab A - TN_GR06_Pivot'!E:E,"0",0)</f>
        <v>0</v>
      </c>
      <c r="E71" s="10">
        <f t="shared" si="8"/>
        <v>0</v>
      </c>
      <c r="F71" s="6">
        <f>-_xlfn.XLOOKUP(A71,'Tab C - NonGov_PTFED'!A:A,'Tab C - NonGov_PTFED'!C:C,"0",0)</f>
        <v>0</v>
      </c>
      <c r="G71" s="4">
        <f>_xlfn.XLOOKUP(A71,'Tab F - Program Income'!A:A,'Tab F - Program Income'!C:C,"0",0)</f>
        <v>0</v>
      </c>
      <c r="H71" s="4">
        <f>-_xlfn.XLOOKUP(A71,'Tab E - Rev in Different Years'!A:A,'Tab E - Rev in Different Years'!B:B,"0",0)</f>
        <v>0</v>
      </c>
      <c r="I71" s="6">
        <v>0</v>
      </c>
      <c r="J71" s="6">
        <v>0</v>
      </c>
      <c r="K71" s="6">
        <v>0</v>
      </c>
      <c r="L71" s="9">
        <f t="shared" si="9"/>
        <v>0</v>
      </c>
      <c r="M71" s="9">
        <f t="shared" si="10"/>
        <v>0</v>
      </c>
      <c r="P71" s="7">
        <f t="shared" si="3"/>
        <v>0</v>
      </c>
      <c r="R71"/>
      <c r="S71"/>
    </row>
    <row r="72" spans="1:19">
      <c r="A72" s="5"/>
      <c r="B72" s="10">
        <f>_xlfn.XLOOKUP(A72,TN_GL97_Recon!A:A,TN_GL97_Recon!N:N,"0",0)</f>
        <v>0</v>
      </c>
      <c r="D72" s="10" t="str">
        <f>_xlfn.XLOOKUP(A72,'Tab A - TN_GR06_Pivot'!A:A,'Tab A - TN_GR06_Pivot'!E:E,"0",0)</f>
        <v>0</v>
      </c>
      <c r="E72" s="10">
        <f t="shared" si="8"/>
        <v>0</v>
      </c>
      <c r="F72" s="6">
        <f>-_xlfn.XLOOKUP(A72,'Tab C - NonGov_PTFED'!A:A,'Tab C - NonGov_PTFED'!C:C,"0",0)</f>
        <v>0</v>
      </c>
      <c r="G72" s="4">
        <f>_xlfn.XLOOKUP(A72,'Tab F - Program Income'!A:A,'Tab F - Program Income'!C:C,"0",0)</f>
        <v>0</v>
      </c>
      <c r="H72" s="4">
        <f>-_xlfn.XLOOKUP(A72,'Tab E - Rev in Different Years'!A:A,'Tab E - Rev in Different Years'!B:B,"0",0)</f>
        <v>0</v>
      </c>
      <c r="I72" s="6">
        <v>0</v>
      </c>
      <c r="J72" s="6">
        <v>0</v>
      </c>
      <c r="K72" s="6">
        <v>0</v>
      </c>
      <c r="L72" s="9">
        <f t="shared" si="9"/>
        <v>0</v>
      </c>
      <c r="M72" s="9">
        <f t="shared" si="10"/>
        <v>0</v>
      </c>
      <c r="P72" s="7">
        <f t="shared" si="3"/>
        <v>0</v>
      </c>
      <c r="R72"/>
      <c r="S72"/>
    </row>
    <row r="73" spans="1:19">
      <c r="A73" s="5"/>
      <c r="B73" s="10">
        <f>_xlfn.XLOOKUP(A73,TN_GL97_Recon!A:A,TN_GL97_Recon!N:N,"0",0)</f>
        <v>0</v>
      </c>
      <c r="D73" s="10" t="str">
        <f>_xlfn.XLOOKUP(A73,'Tab A - TN_GR06_Pivot'!A:A,'Tab A - TN_GR06_Pivot'!E:E,"0",0)</f>
        <v>0</v>
      </c>
      <c r="E73" s="10">
        <f t="shared" si="8"/>
        <v>0</v>
      </c>
      <c r="F73" s="6">
        <f>-_xlfn.XLOOKUP(A73,'Tab C - NonGov_PTFED'!A:A,'Tab C - NonGov_PTFED'!C:C,"0",0)</f>
        <v>0</v>
      </c>
      <c r="G73" s="4">
        <f>_xlfn.XLOOKUP(A73,'Tab F - Program Income'!A:A,'Tab F - Program Income'!C:C,"0",0)</f>
        <v>0</v>
      </c>
      <c r="H73" s="4">
        <f>-_xlfn.XLOOKUP(A73,'Tab E - Rev in Different Years'!A:A,'Tab E - Rev in Different Years'!B:B,"0",0)</f>
        <v>0</v>
      </c>
      <c r="I73" s="6">
        <v>0</v>
      </c>
      <c r="J73" s="6">
        <v>0</v>
      </c>
      <c r="K73" s="6">
        <v>0</v>
      </c>
      <c r="L73" s="9">
        <f t="shared" si="9"/>
        <v>0</v>
      </c>
      <c r="M73" s="9">
        <f t="shared" si="10"/>
        <v>0</v>
      </c>
      <c r="P73" s="7">
        <f t="shared" si="3"/>
        <v>0</v>
      </c>
      <c r="R73"/>
      <c r="S73"/>
    </row>
    <row r="74" spans="1:19">
      <c r="A74" s="5"/>
      <c r="B74" s="10">
        <f>_xlfn.XLOOKUP(A74,TN_GL97_Recon!A:A,TN_GL97_Recon!N:N,"0",0)</f>
        <v>0</v>
      </c>
      <c r="D74" s="10" t="str">
        <f>_xlfn.XLOOKUP(A74,'Tab A - TN_GR06_Pivot'!A:A,'Tab A - TN_GR06_Pivot'!E:E,"0",0)</f>
        <v>0</v>
      </c>
      <c r="E74" s="10">
        <f t="shared" si="8"/>
        <v>0</v>
      </c>
      <c r="F74" s="6">
        <f>-_xlfn.XLOOKUP(A74,'Tab C - NonGov_PTFED'!A:A,'Tab C - NonGov_PTFED'!C:C,"0",0)</f>
        <v>0</v>
      </c>
      <c r="G74" s="4">
        <f>_xlfn.XLOOKUP(A74,'Tab F - Program Income'!A:A,'Tab F - Program Income'!C:C,"0",0)</f>
        <v>0</v>
      </c>
      <c r="H74" s="4">
        <f>-_xlfn.XLOOKUP(A74,'Tab E - Rev in Different Years'!A:A,'Tab E - Rev in Different Years'!B:B,"0",0)</f>
        <v>0</v>
      </c>
      <c r="I74" s="6">
        <v>0</v>
      </c>
      <c r="J74" s="6">
        <v>0</v>
      </c>
      <c r="K74" s="6">
        <v>0</v>
      </c>
      <c r="L74" s="9">
        <f t="shared" si="9"/>
        <v>0</v>
      </c>
      <c r="M74" s="9">
        <f t="shared" si="10"/>
        <v>0</v>
      </c>
      <c r="P74" s="7">
        <f t="shared" si="3"/>
        <v>0</v>
      </c>
      <c r="R74"/>
      <c r="S74"/>
    </row>
    <row r="75" spans="1:19">
      <c r="A75" s="5"/>
      <c r="B75" s="10">
        <f>_xlfn.XLOOKUP(A75,TN_GL97_Recon!A:A,TN_GL97_Recon!N:N,"0",0)</f>
        <v>0</v>
      </c>
      <c r="D75" s="10" t="str">
        <f>_xlfn.XLOOKUP(A75,'Tab A - TN_GR06_Pivot'!A:A,'Tab A - TN_GR06_Pivot'!E:E,"0",0)</f>
        <v>0</v>
      </c>
      <c r="E75" s="10">
        <f t="shared" si="8"/>
        <v>0</v>
      </c>
      <c r="F75" s="6">
        <f>-_xlfn.XLOOKUP(A75,'Tab C - NonGov_PTFED'!A:A,'Tab C - NonGov_PTFED'!C:C,"0",0)</f>
        <v>0</v>
      </c>
      <c r="G75" s="4">
        <f>_xlfn.XLOOKUP(A75,'Tab F - Program Income'!A:A,'Tab F - Program Income'!C:C,"0",0)</f>
        <v>0</v>
      </c>
      <c r="H75" s="4">
        <f>-_xlfn.XLOOKUP(A75,'Tab E - Rev in Different Years'!A:A,'Tab E - Rev in Different Years'!B:B,"0",0)</f>
        <v>0</v>
      </c>
      <c r="I75" s="6">
        <v>0</v>
      </c>
      <c r="J75" s="6">
        <v>0</v>
      </c>
      <c r="K75" s="6">
        <v>0</v>
      </c>
      <c r="L75" s="9">
        <f t="shared" si="9"/>
        <v>0</v>
      </c>
      <c r="M75" s="9">
        <f t="shared" si="10"/>
        <v>0</v>
      </c>
      <c r="P75" s="7">
        <f t="shared" ref="P75:P138" si="11">D75+L75+N75+O75</f>
        <v>0</v>
      </c>
      <c r="R75"/>
      <c r="S75"/>
    </row>
    <row r="76" spans="1:19">
      <c r="A76" s="5"/>
      <c r="B76" s="10">
        <f>_xlfn.XLOOKUP(A76,TN_GL97_Recon!A:A,TN_GL97_Recon!N:N,"0",0)</f>
        <v>0</v>
      </c>
      <c r="D76" s="10" t="str">
        <f>_xlfn.XLOOKUP(A76,'Tab A - TN_GR06_Pivot'!A:A,'Tab A - TN_GR06_Pivot'!E:E,"0",0)</f>
        <v>0</v>
      </c>
      <c r="E76" s="10">
        <f t="shared" si="8"/>
        <v>0</v>
      </c>
      <c r="F76" s="6">
        <f>-_xlfn.XLOOKUP(A76,'Tab C - NonGov_PTFED'!A:A,'Tab C - NonGov_PTFED'!C:C,"0",0)</f>
        <v>0</v>
      </c>
      <c r="G76" s="4">
        <f>_xlfn.XLOOKUP(A76,'Tab F - Program Income'!A:A,'Tab F - Program Income'!C:C,"0",0)</f>
        <v>0</v>
      </c>
      <c r="H76" s="4">
        <f>-_xlfn.XLOOKUP(A76,'Tab E - Rev in Different Years'!A:A,'Tab E - Rev in Different Years'!B:B,"0",0)</f>
        <v>0</v>
      </c>
      <c r="I76" s="6">
        <v>0</v>
      </c>
      <c r="J76" s="6">
        <v>0</v>
      </c>
      <c r="K76" s="6">
        <v>0</v>
      </c>
      <c r="L76" s="9">
        <f t="shared" si="9"/>
        <v>0</v>
      </c>
      <c r="M76" s="9">
        <f t="shared" si="10"/>
        <v>0</v>
      </c>
      <c r="P76" s="7">
        <f t="shared" si="11"/>
        <v>0</v>
      </c>
      <c r="R76"/>
      <c r="S76"/>
    </row>
    <row r="77" spans="1:19">
      <c r="A77" s="5"/>
      <c r="B77" s="10">
        <f>_xlfn.XLOOKUP(A77,TN_GL97_Recon!A:A,TN_GL97_Recon!N:N,"0",0)</f>
        <v>0</v>
      </c>
      <c r="D77" s="10" t="str">
        <f>_xlfn.XLOOKUP(A77,'Tab A - TN_GR06_Pivot'!A:A,'Tab A - TN_GR06_Pivot'!E:E,"0",0)</f>
        <v>0</v>
      </c>
      <c r="E77" s="10">
        <f t="shared" si="8"/>
        <v>0</v>
      </c>
      <c r="F77" s="6">
        <f>-_xlfn.XLOOKUP(A77,'Tab C - NonGov_PTFED'!A:A,'Tab C - NonGov_PTFED'!C:C,"0",0)</f>
        <v>0</v>
      </c>
      <c r="G77" s="4">
        <f>_xlfn.XLOOKUP(A77,'Tab F - Program Income'!A:A,'Tab F - Program Income'!C:C,"0",0)</f>
        <v>0</v>
      </c>
      <c r="H77" s="4">
        <f>-_xlfn.XLOOKUP(A77,'Tab E - Rev in Different Years'!A:A,'Tab E - Rev in Different Years'!B:B,"0",0)</f>
        <v>0</v>
      </c>
      <c r="I77" s="6">
        <v>0</v>
      </c>
      <c r="J77" s="6">
        <v>0</v>
      </c>
      <c r="K77" s="6">
        <v>0</v>
      </c>
      <c r="L77" s="9">
        <f t="shared" si="9"/>
        <v>0</v>
      </c>
      <c r="M77" s="9">
        <f t="shared" si="10"/>
        <v>0</v>
      </c>
      <c r="P77" s="7">
        <f t="shared" si="11"/>
        <v>0</v>
      </c>
      <c r="R77"/>
      <c r="S77"/>
    </row>
    <row r="78" spans="1:19">
      <c r="A78" s="5"/>
      <c r="B78" s="10">
        <f>_xlfn.XLOOKUP(A78,TN_GL97_Recon!A:A,TN_GL97_Recon!N:N,"0",0)</f>
        <v>0</v>
      </c>
      <c r="D78" s="10" t="str">
        <f>_xlfn.XLOOKUP(A78,'Tab A - TN_GR06_Pivot'!A:A,'Tab A - TN_GR06_Pivot'!E:E,"0",0)</f>
        <v>0</v>
      </c>
      <c r="E78" s="10">
        <f t="shared" si="8"/>
        <v>0</v>
      </c>
      <c r="F78" s="6">
        <f>-_xlfn.XLOOKUP(A78,'Tab C - NonGov_PTFED'!A:A,'Tab C - NonGov_PTFED'!C:C,"0",0)</f>
        <v>0</v>
      </c>
      <c r="G78" s="4">
        <f>_xlfn.XLOOKUP(A78,'Tab F - Program Income'!A:A,'Tab F - Program Income'!C:C,"0",0)</f>
        <v>0</v>
      </c>
      <c r="H78" s="4">
        <f>-_xlfn.XLOOKUP(A78,'Tab E - Rev in Different Years'!A:A,'Tab E - Rev in Different Years'!B:B,"0",0)</f>
        <v>0</v>
      </c>
      <c r="I78" s="6">
        <v>0</v>
      </c>
      <c r="J78" s="6">
        <v>0</v>
      </c>
      <c r="K78" s="6">
        <v>0</v>
      </c>
      <c r="L78" s="9">
        <f t="shared" si="9"/>
        <v>0</v>
      </c>
      <c r="M78" s="9">
        <f t="shared" si="10"/>
        <v>0</v>
      </c>
      <c r="P78" s="7">
        <f t="shared" si="11"/>
        <v>0</v>
      </c>
      <c r="R78"/>
      <c r="S78"/>
    </row>
    <row r="79" spans="1:19">
      <c r="A79" s="5"/>
      <c r="B79" s="10">
        <f>_xlfn.XLOOKUP(A79,TN_GL97_Recon!A:A,TN_GL97_Recon!N:N,"0",0)</f>
        <v>0</v>
      </c>
      <c r="D79" s="10" t="str">
        <f>_xlfn.XLOOKUP(A79,'Tab A - TN_GR06_Pivot'!A:A,'Tab A - TN_GR06_Pivot'!E:E,"0",0)</f>
        <v>0</v>
      </c>
      <c r="E79" s="10">
        <f t="shared" si="8"/>
        <v>0</v>
      </c>
      <c r="F79" s="6">
        <f>-_xlfn.XLOOKUP(A79,'Tab C - NonGov_PTFED'!A:A,'Tab C - NonGov_PTFED'!C:C,"0",0)</f>
        <v>0</v>
      </c>
      <c r="G79" s="4">
        <f>_xlfn.XLOOKUP(A79,'Tab F - Program Income'!A:A,'Tab F - Program Income'!C:C,"0",0)</f>
        <v>0</v>
      </c>
      <c r="H79" s="4">
        <f>-_xlfn.XLOOKUP(A79,'Tab E - Rev in Different Years'!A:A,'Tab E - Rev in Different Years'!B:B,"0",0)</f>
        <v>0</v>
      </c>
      <c r="I79" s="6">
        <v>0</v>
      </c>
      <c r="J79" s="6">
        <v>0</v>
      </c>
      <c r="K79" s="6">
        <v>0</v>
      </c>
      <c r="L79" s="9">
        <f t="shared" si="9"/>
        <v>0</v>
      </c>
      <c r="M79" s="9">
        <f t="shared" si="10"/>
        <v>0</v>
      </c>
      <c r="P79" s="7">
        <f t="shared" si="11"/>
        <v>0</v>
      </c>
      <c r="R79"/>
      <c r="S79"/>
    </row>
    <row r="80" spans="1:19">
      <c r="A80" s="5"/>
      <c r="B80" s="10">
        <f>_xlfn.XLOOKUP(A80,TN_GL97_Recon!A:A,TN_GL97_Recon!N:N,"0",0)</f>
        <v>0</v>
      </c>
      <c r="D80" s="10" t="str">
        <f>_xlfn.XLOOKUP(A80,'Tab A - TN_GR06_Pivot'!A:A,'Tab A - TN_GR06_Pivot'!E:E,"0",0)</f>
        <v>0</v>
      </c>
      <c r="E80" s="10">
        <f t="shared" si="8"/>
        <v>0</v>
      </c>
      <c r="F80" s="6">
        <f>-_xlfn.XLOOKUP(A80,'Tab C - NonGov_PTFED'!A:A,'Tab C - NonGov_PTFED'!C:C,"0",0)</f>
        <v>0</v>
      </c>
      <c r="G80" s="4">
        <f>_xlfn.XLOOKUP(A80,'Tab F - Program Income'!A:A,'Tab F - Program Income'!C:C,"0",0)</f>
        <v>0</v>
      </c>
      <c r="H80" s="4">
        <f>-_xlfn.XLOOKUP(A80,'Tab E - Rev in Different Years'!A:A,'Tab E - Rev in Different Years'!B:B,"0",0)</f>
        <v>0</v>
      </c>
      <c r="I80" s="6">
        <v>0</v>
      </c>
      <c r="J80" s="6">
        <v>0</v>
      </c>
      <c r="K80" s="6">
        <v>0</v>
      </c>
      <c r="L80" s="9">
        <f t="shared" si="9"/>
        <v>0</v>
      </c>
      <c r="M80" s="9">
        <f t="shared" si="10"/>
        <v>0</v>
      </c>
      <c r="P80" s="7">
        <f t="shared" si="11"/>
        <v>0</v>
      </c>
      <c r="R80"/>
      <c r="S80"/>
    </row>
    <row r="81" spans="1:19">
      <c r="A81" s="5"/>
      <c r="B81" s="10">
        <f>_xlfn.XLOOKUP(A81,TN_GL97_Recon!A:A,TN_GL97_Recon!N:N,"0",0)</f>
        <v>0</v>
      </c>
      <c r="D81" s="10" t="str">
        <f>_xlfn.XLOOKUP(A81,'Tab A - TN_GR06_Pivot'!A:A,'Tab A - TN_GR06_Pivot'!E:E,"0",0)</f>
        <v>0</v>
      </c>
      <c r="E81" s="10">
        <f t="shared" si="8"/>
        <v>0</v>
      </c>
      <c r="F81" s="6">
        <f>-_xlfn.XLOOKUP(A81,'Tab C - NonGov_PTFED'!A:A,'Tab C - NonGov_PTFED'!C:C,"0",0)</f>
        <v>0</v>
      </c>
      <c r="G81" s="4">
        <f>_xlfn.XLOOKUP(A81,'Tab F - Program Income'!A:A,'Tab F - Program Income'!C:C,"0",0)</f>
        <v>0</v>
      </c>
      <c r="H81" s="4">
        <f>-_xlfn.XLOOKUP(A81,'Tab E - Rev in Different Years'!A:A,'Tab E - Rev in Different Years'!B:B,"0",0)</f>
        <v>0</v>
      </c>
      <c r="I81" s="6">
        <v>0</v>
      </c>
      <c r="J81" s="6">
        <v>0</v>
      </c>
      <c r="K81" s="6">
        <v>0</v>
      </c>
      <c r="L81" s="9">
        <f t="shared" si="9"/>
        <v>0</v>
      </c>
      <c r="M81" s="9">
        <f t="shared" si="10"/>
        <v>0</v>
      </c>
      <c r="P81" s="7">
        <f t="shared" si="11"/>
        <v>0</v>
      </c>
      <c r="R81"/>
      <c r="S81"/>
    </row>
    <row r="82" spans="1:19">
      <c r="A82" s="5"/>
      <c r="B82" s="10">
        <f>_xlfn.XLOOKUP(A82,TN_GL97_Recon!A:A,TN_GL97_Recon!N:N,"0",0)</f>
        <v>0</v>
      </c>
      <c r="D82" s="10" t="str">
        <f>_xlfn.XLOOKUP(A82,'Tab A - TN_GR06_Pivot'!A:A,'Tab A - TN_GR06_Pivot'!E:E,"0",0)</f>
        <v>0</v>
      </c>
      <c r="E82" s="10">
        <f t="shared" si="8"/>
        <v>0</v>
      </c>
      <c r="F82" s="6">
        <f>-_xlfn.XLOOKUP(A82,'Tab C - NonGov_PTFED'!A:A,'Tab C - NonGov_PTFED'!C:C,"0",0)</f>
        <v>0</v>
      </c>
      <c r="G82" s="4">
        <f>_xlfn.XLOOKUP(A82,'Tab F - Program Income'!A:A,'Tab F - Program Income'!C:C,"0",0)</f>
        <v>0</v>
      </c>
      <c r="H82" s="4">
        <f>-_xlfn.XLOOKUP(A82,'Tab E - Rev in Different Years'!A:A,'Tab E - Rev in Different Years'!B:B,"0",0)</f>
        <v>0</v>
      </c>
      <c r="I82" s="6">
        <v>0</v>
      </c>
      <c r="J82" s="6">
        <v>0</v>
      </c>
      <c r="K82" s="6">
        <v>0</v>
      </c>
      <c r="L82" s="9">
        <f t="shared" si="9"/>
        <v>0</v>
      </c>
      <c r="M82" s="9">
        <f t="shared" si="10"/>
        <v>0</v>
      </c>
      <c r="P82" s="7">
        <f t="shared" si="11"/>
        <v>0</v>
      </c>
      <c r="R82"/>
      <c r="S82"/>
    </row>
    <row r="83" spans="1:19">
      <c r="A83" s="5"/>
      <c r="B83" s="10">
        <f>_xlfn.XLOOKUP(A83,TN_GL97_Recon!A:A,TN_GL97_Recon!N:N,"0",0)</f>
        <v>0</v>
      </c>
      <c r="D83" s="10" t="str">
        <f>_xlfn.XLOOKUP(A83,'Tab A - TN_GR06_Pivot'!A:A,'Tab A - TN_GR06_Pivot'!E:E,"0",0)</f>
        <v>0</v>
      </c>
      <c r="E83" s="10">
        <f t="shared" si="8"/>
        <v>0</v>
      </c>
      <c r="F83" s="6">
        <f>-_xlfn.XLOOKUP(A83,'Tab C - NonGov_PTFED'!A:A,'Tab C - NonGov_PTFED'!C:C,"0",0)</f>
        <v>0</v>
      </c>
      <c r="G83" s="4">
        <f>_xlfn.XLOOKUP(A83,'Tab F - Program Income'!A:A,'Tab F - Program Income'!C:C,"0",0)</f>
        <v>0</v>
      </c>
      <c r="H83" s="4">
        <f>-_xlfn.XLOOKUP(A83,'Tab E - Rev in Different Years'!A:A,'Tab E - Rev in Different Years'!B:B,"0",0)</f>
        <v>0</v>
      </c>
      <c r="I83" s="6">
        <v>0</v>
      </c>
      <c r="J83" s="6">
        <v>0</v>
      </c>
      <c r="K83" s="6">
        <v>0</v>
      </c>
      <c r="L83" s="9">
        <f t="shared" si="9"/>
        <v>0</v>
      </c>
      <c r="M83" s="9">
        <f t="shared" si="10"/>
        <v>0</v>
      </c>
      <c r="P83" s="7">
        <f t="shared" si="11"/>
        <v>0</v>
      </c>
      <c r="R83"/>
      <c r="S83"/>
    </row>
    <row r="84" spans="1:19">
      <c r="A84" s="5"/>
      <c r="B84" s="10">
        <f>_xlfn.XLOOKUP(A84,TN_GL97_Recon!A:A,TN_GL97_Recon!N:N,"0",0)</f>
        <v>0</v>
      </c>
      <c r="D84" s="10" t="str">
        <f>_xlfn.XLOOKUP(A84,'Tab A - TN_GR06_Pivot'!A:A,'Tab A - TN_GR06_Pivot'!E:E,"0",0)</f>
        <v>0</v>
      </c>
      <c r="E84" s="10">
        <f t="shared" si="8"/>
        <v>0</v>
      </c>
      <c r="F84" s="6">
        <f>-_xlfn.XLOOKUP(A84,'Tab C - NonGov_PTFED'!A:A,'Tab C - NonGov_PTFED'!C:C,"0",0)</f>
        <v>0</v>
      </c>
      <c r="G84" s="4">
        <f>_xlfn.XLOOKUP(A84,'Tab F - Program Income'!A:A,'Tab F - Program Income'!C:C,"0",0)</f>
        <v>0</v>
      </c>
      <c r="H84" s="4">
        <f>-_xlfn.XLOOKUP(A84,'Tab E - Rev in Different Years'!A:A,'Tab E - Rev in Different Years'!B:B,"0",0)</f>
        <v>0</v>
      </c>
      <c r="I84" s="6">
        <v>0</v>
      </c>
      <c r="J84" s="6">
        <v>0</v>
      </c>
      <c r="K84" s="6">
        <v>0</v>
      </c>
      <c r="L84" s="9">
        <f t="shared" si="9"/>
        <v>0</v>
      </c>
      <c r="M84" s="9">
        <f t="shared" si="10"/>
        <v>0</v>
      </c>
      <c r="P84" s="7">
        <f t="shared" si="11"/>
        <v>0</v>
      </c>
      <c r="R84"/>
      <c r="S84"/>
    </row>
    <row r="85" spans="1:19">
      <c r="A85" s="5"/>
      <c r="B85" s="10">
        <f>_xlfn.XLOOKUP(A85,TN_GL97_Recon!A:A,TN_GL97_Recon!N:N,"0",0)</f>
        <v>0</v>
      </c>
      <c r="D85" s="10" t="str">
        <f>_xlfn.XLOOKUP(A85,'Tab A - TN_GR06_Pivot'!A:A,'Tab A - TN_GR06_Pivot'!E:E,"0",0)</f>
        <v>0</v>
      </c>
      <c r="E85" s="10">
        <f t="shared" si="8"/>
        <v>0</v>
      </c>
      <c r="F85" s="6">
        <f>-_xlfn.XLOOKUP(A85,'Tab C - NonGov_PTFED'!A:A,'Tab C - NonGov_PTFED'!C:C,"0",0)</f>
        <v>0</v>
      </c>
      <c r="G85" s="4">
        <f>_xlfn.XLOOKUP(A85,'Tab F - Program Income'!A:A,'Tab F - Program Income'!C:C,"0",0)</f>
        <v>0</v>
      </c>
      <c r="H85" s="4">
        <f>-_xlfn.XLOOKUP(A85,'Tab E - Rev in Different Years'!A:A,'Tab E - Rev in Different Years'!B:B,"0",0)</f>
        <v>0</v>
      </c>
      <c r="I85" s="6">
        <v>0</v>
      </c>
      <c r="J85" s="6">
        <v>0</v>
      </c>
      <c r="K85" s="6">
        <v>0</v>
      </c>
      <c r="L85" s="9">
        <f t="shared" si="9"/>
        <v>0</v>
      </c>
      <c r="M85" s="9">
        <f t="shared" si="10"/>
        <v>0</v>
      </c>
      <c r="P85" s="7">
        <f t="shared" si="11"/>
        <v>0</v>
      </c>
      <c r="R85"/>
      <c r="S85"/>
    </row>
    <row r="86" spans="1:19">
      <c r="A86" s="5"/>
      <c r="B86" s="10">
        <f>_xlfn.XLOOKUP(A86,TN_GL97_Recon!A:A,TN_GL97_Recon!N:N,"0",0)</f>
        <v>0</v>
      </c>
      <c r="D86" s="10" t="str">
        <f>_xlfn.XLOOKUP(A86,'Tab A - TN_GR06_Pivot'!A:A,'Tab A - TN_GR06_Pivot'!E:E,"0",0)</f>
        <v>0</v>
      </c>
      <c r="E86" s="10">
        <f t="shared" si="8"/>
        <v>0</v>
      </c>
      <c r="F86" s="6">
        <f>-_xlfn.XLOOKUP(A86,'Tab C - NonGov_PTFED'!A:A,'Tab C - NonGov_PTFED'!C:C,"0",0)</f>
        <v>0</v>
      </c>
      <c r="G86" s="4">
        <f>_xlfn.XLOOKUP(A86,'Tab F - Program Income'!A:A,'Tab F - Program Income'!C:C,"0",0)</f>
        <v>0</v>
      </c>
      <c r="H86" s="4">
        <f>-_xlfn.XLOOKUP(A86,'Tab E - Rev in Different Years'!A:A,'Tab E - Rev in Different Years'!B:B,"0",0)</f>
        <v>0</v>
      </c>
      <c r="I86" s="6">
        <v>0</v>
      </c>
      <c r="J86" s="6">
        <v>0</v>
      </c>
      <c r="K86" s="6">
        <v>0</v>
      </c>
      <c r="L86" s="9">
        <f t="shared" si="9"/>
        <v>0</v>
      </c>
      <c r="M86" s="9">
        <f t="shared" si="10"/>
        <v>0</v>
      </c>
      <c r="P86" s="7">
        <f t="shared" si="11"/>
        <v>0</v>
      </c>
      <c r="R86"/>
      <c r="S86"/>
    </row>
    <row r="87" spans="1:19">
      <c r="A87" s="5"/>
      <c r="B87" s="10">
        <f>_xlfn.XLOOKUP(A87,TN_GL97_Recon!A:A,TN_GL97_Recon!N:N,"0",0)</f>
        <v>0</v>
      </c>
      <c r="D87" s="10" t="str">
        <f>_xlfn.XLOOKUP(A87,'Tab A - TN_GR06_Pivot'!A:A,'Tab A - TN_GR06_Pivot'!E:E,"0",0)</f>
        <v>0</v>
      </c>
      <c r="E87" s="10">
        <f t="shared" si="8"/>
        <v>0</v>
      </c>
      <c r="F87" s="6">
        <f>-_xlfn.XLOOKUP(A87,'Tab C - NonGov_PTFED'!A:A,'Tab C - NonGov_PTFED'!C:C,"0",0)</f>
        <v>0</v>
      </c>
      <c r="G87" s="4">
        <f>_xlfn.XLOOKUP(A87,'Tab F - Program Income'!A:A,'Tab F - Program Income'!C:C,"0",0)</f>
        <v>0</v>
      </c>
      <c r="H87" s="4">
        <f>-_xlfn.XLOOKUP(A87,'Tab E - Rev in Different Years'!A:A,'Tab E - Rev in Different Years'!B:B,"0",0)</f>
        <v>0</v>
      </c>
      <c r="I87" s="6">
        <v>0</v>
      </c>
      <c r="J87" s="6">
        <v>0</v>
      </c>
      <c r="K87" s="6">
        <v>0</v>
      </c>
      <c r="L87" s="9">
        <f t="shared" si="9"/>
        <v>0</v>
      </c>
      <c r="M87" s="9">
        <f t="shared" si="10"/>
        <v>0</v>
      </c>
      <c r="P87" s="7">
        <f t="shared" si="11"/>
        <v>0</v>
      </c>
      <c r="R87"/>
      <c r="S87"/>
    </row>
    <row r="88" spans="1:19">
      <c r="A88" s="5"/>
      <c r="B88" s="10">
        <f>_xlfn.XLOOKUP(A88,TN_GL97_Recon!A:A,TN_GL97_Recon!N:N,"0",0)</f>
        <v>0</v>
      </c>
      <c r="D88" s="10" t="str">
        <f>_xlfn.XLOOKUP(A88,'Tab A - TN_GR06_Pivot'!A:A,'Tab A - TN_GR06_Pivot'!E:E,"0",0)</f>
        <v>0</v>
      </c>
      <c r="E88" s="10">
        <f t="shared" si="8"/>
        <v>0</v>
      </c>
      <c r="F88" s="6">
        <f>-_xlfn.XLOOKUP(A88,'Tab C - NonGov_PTFED'!A:A,'Tab C - NonGov_PTFED'!C:C,"0",0)</f>
        <v>0</v>
      </c>
      <c r="G88" s="4">
        <f>_xlfn.XLOOKUP(A88,'Tab F - Program Income'!A:A,'Tab F - Program Income'!C:C,"0",0)</f>
        <v>0</v>
      </c>
      <c r="H88" s="4">
        <f>-_xlfn.XLOOKUP(A88,'Tab E - Rev in Different Years'!A:A,'Tab E - Rev in Different Years'!B:B,"0",0)</f>
        <v>0</v>
      </c>
      <c r="I88" s="6">
        <v>0</v>
      </c>
      <c r="J88" s="6">
        <v>0</v>
      </c>
      <c r="K88" s="6">
        <v>0</v>
      </c>
      <c r="L88" s="9">
        <f t="shared" si="9"/>
        <v>0</v>
      </c>
      <c r="M88" s="9">
        <f t="shared" si="10"/>
        <v>0</v>
      </c>
      <c r="P88" s="7">
        <f t="shared" si="11"/>
        <v>0</v>
      </c>
      <c r="R88"/>
      <c r="S88"/>
    </row>
    <row r="89" spans="1:19">
      <c r="A89" s="5"/>
      <c r="B89" s="10">
        <f>_xlfn.XLOOKUP(A89,TN_GL97_Recon!A:A,TN_GL97_Recon!N:N,"0",0)</f>
        <v>0</v>
      </c>
      <c r="D89" s="10" t="str">
        <f>_xlfn.XLOOKUP(A89,'Tab A - TN_GR06_Pivot'!A:A,'Tab A - TN_GR06_Pivot'!E:E,"0",0)</f>
        <v>0</v>
      </c>
      <c r="E89" s="10">
        <f t="shared" si="8"/>
        <v>0</v>
      </c>
      <c r="F89" s="6">
        <f>-_xlfn.XLOOKUP(A89,'Tab C - NonGov_PTFED'!A:A,'Tab C - NonGov_PTFED'!C:C,"0",0)</f>
        <v>0</v>
      </c>
      <c r="G89" s="4">
        <f>_xlfn.XLOOKUP(A89,'Tab F - Program Income'!A:A,'Tab F - Program Income'!C:C,"0",0)</f>
        <v>0</v>
      </c>
      <c r="H89" s="4">
        <f>-_xlfn.XLOOKUP(A89,'Tab E - Rev in Different Years'!A:A,'Tab E - Rev in Different Years'!B:B,"0",0)</f>
        <v>0</v>
      </c>
      <c r="I89" s="6">
        <v>0</v>
      </c>
      <c r="J89" s="6">
        <v>0</v>
      </c>
      <c r="K89" s="6">
        <v>0</v>
      </c>
      <c r="L89" s="9">
        <f t="shared" si="9"/>
        <v>0</v>
      </c>
      <c r="M89" s="9">
        <f t="shared" si="10"/>
        <v>0</v>
      </c>
      <c r="P89" s="7">
        <f t="shared" si="11"/>
        <v>0</v>
      </c>
      <c r="R89"/>
      <c r="S89"/>
    </row>
    <row r="90" spans="1:19">
      <c r="A90" s="5"/>
      <c r="B90" s="10">
        <f>_xlfn.XLOOKUP(A90,TN_GL97_Recon!A:A,TN_GL97_Recon!N:N,"0",0)</f>
        <v>0</v>
      </c>
      <c r="D90" s="10" t="str">
        <f>_xlfn.XLOOKUP(A90,'Tab A - TN_GR06_Pivot'!A:A,'Tab A - TN_GR06_Pivot'!E:E,"0",0)</f>
        <v>0</v>
      </c>
      <c r="E90" s="10">
        <f t="shared" si="8"/>
        <v>0</v>
      </c>
      <c r="F90" s="6">
        <f>-_xlfn.XLOOKUP(A90,'Tab C - NonGov_PTFED'!A:A,'Tab C - NonGov_PTFED'!C:C,"0",0)</f>
        <v>0</v>
      </c>
      <c r="G90" s="4">
        <f>_xlfn.XLOOKUP(A90,'Tab F - Program Income'!A:A,'Tab F - Program Income'!C:C,"0",0)</f>
        <v>0</v>
      </c>
      <c r="H90" s="4">
        <f>-_xlfn.XLOOKUP(A90,'Tab E - Rev in Different Years'!A:A,'Tab E - Rev in Different Years'!B:B,"0",0)</f>
        <v>0</v>
      </c>
      <c r="I90" s="6">
        <v>0</v>
      </c>
      <c r="J90" s="6">
        <v>0</v>
      </c>
      <c r="K90" s="6">
        <v>0</v>
      </c>
      <c r="L90" s="9">
        <f t="shared" si="9"/>
        <v>0</v>
      </c>
      <c r="M90" s="9">
        <f t="shared" si="10"/>
        <v>0</v>
      </c>
      <c r="P90" s="7">
        <f t="shared" si="11"/>
        <v>0</v>
      </c>
      <c r="R90"/>
      <c r="S90"/>
    </row>
    <row r="91" spans="1:19">
      <c r="A91" s="5"/>
      <c r="B91" s="10">
        <f>_xlfn.XLOOKUP(A91,TN_GL97_Recon!A:A,TN_GL97_Recon!N:N,"0",0)</f>
        <v>0</v>
      </c>
      <c r="D91" s="10" t="str">
        <f>_xlfn.XLOOKUP(A91,'Tab A - TN_GR06_Pivot'!A:A,'Tab A - TN_GR06_Pivot'!E:E,"0",0)</f>
        <v>0</v>
      </c>
      <c r="E91" s="10">
        <f t="shared" si="8"/>
        <v>0</v>
      </c>
      <c r="F91" s="6">
        <f>-_xlfn.XLOOKUP(A91,'Tab C - NonGov_PTFED'!A:A,'Tab C - NonGov_PTFED'!C:C,"0",0)</f>
        <v>0</v>
      </c>
      <c r="G91" s="4">
        <f>_xlfn.XLOOKUP(A91,'Tab F - Program Income'!A:A,'Tab F - Program Income'!C:C,"0",0)</f>
        <v>0</v>
      </c>
      <c r="H91" s="4">
        <f>-_xlfn.XLOOKUP(A91,'Tab E - Rev in Different Years'!A:A,'Tab E - Rev in Different Years'!B:B,"0",0)</f>
        <v>0</v>
      </c>
      <c r="I91" s="6">
        <v>0</v>
      </c>
      <c r="J91" s="6">
        <v>0</v>
      </c>
      <c r="K91" s="6">
        <v>0</v>
      </c>
      <c r="L91" s="9">
        <f t="shared" si="9"/>
        <v>0</v>
      </c>
      <c r="M91" s="9">
        <f t="shared" si="10"/>
        <v>0</v>
      </c>
      <c r="P91" s="7">
        <f t="shared" si="11"/>
        <v>0</v>
      </c>
      <c r="R91"/>
      <c r="S91"/>
    </row>
    <row r="92" spans="1:19">
      <c r="A92" s="5"/>
      <c r="B92" s="10">
        <f>_xlfn.XLOOKUP(A92,TN_GL97_Recon!A:A,TN_GL97_Recon!N:N,"0",0)</f>
        <v>0</v>
      </c>
      <c r="D92" s="10" t="str">
        <f>_xlfn.XLOOKUP(A92,'Tab A - TN_GR06_Pivot'!A:A,'Tab A - TN_GR06_Pivot'!E:E,"0",0)</f>
        <v>0</v>
      </c>
      <c r="E92" s="10">
        <f t="shared" si="8"/>
        <v>0</v>
      </c>
      <c r="F92" s="6">
        <f>-_xlfn.XLOOKUP(A92,'Tab C - NonGov_PTFED'!A:A,'Tab C - NonGov_PTFED'!C:C,"0",0)</f>
        <v>0</v>
      </c>
      <c r="G92" s="4">
        <f>_xlfn.XLOOKUP(A92,'Tab F - Program Income'!A:A,'Tab F - Program Income'!C:C,"0",0)</f>
        <v>0</v>
      </c>
      <c r="H92" s="4">
        <f>-_xlfn.XLOOKUP(A92,'Tab E - Rev in Different Years'!A:A,'Tab E - Rev in Different Years'!B:B,"0",0)</f>
        <v>0</v>
      </c>
      <c r="I92" s="6">
        <v>0</v>
      </c>
      <c r="J92" s="6">
        <v>0</v>
      </c>
      <c r="K92" s="6">
        <v>0</v>
      </c>
      <c r="L92" s="9">
        <f t="shared" si="9"/>
        <v>0</v>
      </c>
      <c r="M92" s="9">
        <f t="shared" si="10"/>
        <v>0</v>
      </c>
      <c r="P92" s="7">
        <f t="shared" si="11"/>
        <v>0</v>
      </c>
      <c r="R92"/>
      <c r="S92"/>
    </row>
    <row r="93" spans="1:19">
      <c r="A93" s="5"/>
      <c r="B93" s="10">
        <f>_xlfn.XLOOKUP(A93,TN_GL97_Recon!A:A,TN_GL97_Recon!N:N,"0",0)</f>
        <v>0</v>
      </c>
      <c r="D93" s="10" t="str">
        <f>_xlfn.XLOOKUP(A93,'Tab A - TN_GR06_Pivot'!A:A,'Tab A - TN_GR06_Pivot'!E:E,"0",0)</f>
        <v>0</v>
      </c>
      <c r="E93" s="10">
        <f t="shared" si="8"/>
        <v>0</v>
      </c>
      <c r="F93" s="6">
        <f>-_xlfn.XLOOKUP(A93,'Tab C - NonGov_PTFED'!A:A,'Tab C - NonGov_PTFED'!C:C,"0",0)</f>
        <v>0</v>
      </c>
      <c r="G93" s="4">
        <f>_xlfn.XLOOKUP(A93,'Tab F - Program Income'!A:A,'Tab F - Program Income'!C:C,"0",0)</f>
        <v>0</v>
      </c>
      <c r="H93" s="4">
        <f>-_xlfn.XLOOKUP(A93,'Tab E - Rev in Different Years'!A:A,'Tab E - Rev in Different Years'!B:B,"0",0)</f>
        <v>0</v>
      </c>
      <c r="I93" s="6">
        <v>0</v>
      </c>
      <c r="J93" s="6">
        <v>0</v>
      </c>
      <c r="K93" s="6">
        <v>0</v>
      </c>
      <c r="L93" s="9">
        <f t="shared" si="9"/>
        <v>0</v>
      </c>
      <c r="M93" s="9">
        <f t="shared" si="10"/>
        <v>0</v>
      </c>
      <c r="P93" s="7">
        <f t="shared" si="11"/>
        <v>0</v>
      </c>
      <c r="R93"/>
      <c r="S93"/>
    </row>
    <row r="94" spans="1:19">
      <c r="A94" s="5"/>
      <c r="B94" s="10">
        <f>_xlfn.XLOOKUP(A94,TN_GL97_Recon!A:A,TN_GL97_Recon!N:N,"0",0)</f>
        <v>0</v>
      </c>
      <c r="D94" s="10" t="str">
        <f>_xlfn.XLOOKUP(A94,'Tab A - TN_GR06_Pivot'!A:A,'Tab A - TN_GR06_Pivot'!E:E,"0",0)</f>
        <v>0</v>
      </c>
      <c r="E94" s="10">
        <f t="shared" si="8"/>
        <v>0</v>
      </c>
      <c r="F94" s="6">
        <f>-_xlfn.XLOOKUP(A94,'Tab C - NonGov_PTFED'!A:A,'Tab C - NonGov_PTFED'!C:C,"0",0)</f>
        <v>0</v>
      </c>
      <c r="G94" s="4">
        <f>_xlfn.XLOOKUP(A94,'Tab F - Program Income'!A:A,'Tab F - Program Income'!C:C,"0",0)</f>
        <v>0</v>
      </c>
      <c r="H94" s="4">
        <f>-_xlfn.XLOOKUP(A94,'Tab E - Rev in Different Years'!A:A,'Tab E - Rev in Different Years'!B:B,"0",0)</f>
        <v>0</v>
      </c>
      <c r="I94" s="6">
        <v>0</v>
      </c>
      <c r="J94" s="6">
        <v>0</v>
      </c>
      <c r="K94" s="6">
        <v>0</v>
      </c>
      <c r="L94" s="9">
        <f t="shared" si="9"/>
        <v>0</v>
      </c>
      <c r="M94" s="9">
        <f t="shared" si="10"/>
        <v>0</v>
      </c>
      <c r="P94" s="7">
        <f t="shared" si="11"/>
        <v>0</v>
      </c>
      <c r="R94"/>
      <c r="S94"/>
    </row>
    <row r="95" spans="1:19">
      <c r="A95" s="5"/>
      <c r="B95" s="10">
        <f>_xlfn.XLOOKUP(A95,TN_GL97_Recon!A:A,TN_GL97_Recon!N:N,"0",0)</f>
        <v>0</v>
      </c>
      <c r="D95" s="10" t="str">
        <f>_xlfn.XLOOKUP(A95,'Tab A - TN_GR06_Pivot'!A:A,'Tab A - TN_GR06_Pivot'!E:E,"0",0)</f>
        <v>0</v>
      </c>
      <c r="E95" s="10">
        <f t="shared" si="8"/>
        <v>0</v>
      </c>
      <c r="F95" s="6">
        <f>-_xlfn.XLOOKUP(A95,'Tab C - NonGov_PTFED'!A:A,'Tab C - NonGov_PTFED'!C:C,"0",0)</f>
        <v>0</v>
      </c>
      <c r="G95" s="4">
        <f>_xlfn.XLOOKUP(A95,'Tab F - Program Income'!A:A,'Tab F - Program Income'!C:C,"0",0)</f>
        <v>0</v>
      </c>
      <c r="H95" s="4">
        <f>-_xlfn.XLOOKUP(A95,'Tab E - Rev in Different Years'!A:A,'Tab E - Rev in Different Years'!B:B,"0",0)</f>
        <v>0</v>
      </c>
      <c r="I95" s="6">
        <v>0</v>
      </c>
      <c r="J95" s="6">
        <v>0</v>
      </c>
      <c r="K95" s="6">
        <v>0</v>
      </c>
      <c r="L95" s="9">
        <f t="shared" si="9"/>
        <v>0</v>
      </c>
      <c r="M95" s="9">
        <f t="shared" si="10"/>
        <v>0</v>
      </c>
      <c r="P95" s="7">
        <f t="shared" si="11"/>
        <v>0</v>
      </c>
      <c r="R95"/>
      <c r="S95"/>
    </row>
    <row r="96" spans="1:19">
      <c r="A96" s="5"/>
      <c r="B96" s="10">
        <f>_xlfn.XLOOKUP(A96,TN_GL97_Recon!A:A,TN_GL97_Recon!N:N,"0",0)</f>
        <v>0</v>
      </c>
      <c r="D96" s="10" t="str">
        <f>_xlfn.XLOOKUP(A96,'Tab A - TN_GR06_Pivot'!A:A,'Tab A - TN_GR06_Pivot'!E:E,"0",0)</f>
        <v>0</v>
      </c>
      <c r="E96" s="10">
        <f t="shared" si="8"/>
        <v>0</v>
      </c>
      <c r="F96" s="6">
        <f>-_xlfn.XLOOKUP(A96,'Tab C - NonGov_PTFED'!A:A,'Tab C - NonGov_PTFED'!C:C,"0",0)</f>
        <v>0</v>
      </c>
      <c r="G96" s="4">
        <f>_xlfn.XLOOKUP(A96,'Tab F - Program Income'!A:A,'Tab F - Program Income'!C:C,"0",0)</f>
        <v>0</v>
      </c>
      <c r="H96" s="4">
        <f>-_xlfn.XLOOKUP(A96,'Tab E - Rev in Different Years'!A:A,'Tab E - Rev in Different Years'!B:B,"0",0)</f>
        <v>0</v>
      </c>
      <c r="I96" s="6">
        <v>0</v>
      </c>
      <c r="J96" s="6">
        <v>0</v>
      </c>
      <c r="K96" s="6">
        <v>0</v>
      </c>
      <c r="L96" s="9">
        <f t="shared" si="9"/>
        <v>0</v>
      </c>
      <c r="M96" s="9">
        <f t="shared" si="10"/>
        <v>0</v>
      </c>
      <c r="P96" s="7">
        <f t="shared" si="11"/>
        <v>0</v>
      </c>
      <c r="R96"/>
      <c r="S96"/>
    </row>
    <row r="97" spans="1:19">
      <c r="A97" s="5"/>
      <c r="B97" s="10">
        <f>_xlfn.XLOOKUP(A97,TN_GL97_Recon!A:A,TN_GL97_Recon!N:N,"0",0)</f>
        <v>0</v>
      </c>
      <c r="D97" s="10" t="str">
        <f>_xlfn.XLOOKUP(A97,'Tab A - TN_GR06_Pivot'!A:A,'Tab A - TN_GR06_Pivot'!E:E,"0",0)</f>
        <v>0</v>
      </c>
      <c r="E97" s="10">
        <f t="shared" si="8"/>
        <v>0</v>
      </c>
      <c r="F97" s="6">
        <f>-_xlfn.XLOOKUP(A97,'Tab C - NonGov_PTFED'!A:A,'Tab C - NonGov_PTFED'!C:C,"0",0)</f>
        <v>0</v>
      </c>
      <c r="G97" s="4">
        <f>_xlfn.XLOOKUP(A97,'Tab F - Program Income'!A:A,'Tab F - Program Income'!C:C,"0",0)</f>
        <v>0</v>
      </c>
      <c r="H97" s="4">
        <f>-_xlfn.XLOOKUP(A97,'Tab E - Rev in Different Years'!A:A,'Tab E - Rev in Different Years'!B:B,"0",0)</f>
        <v>0</v>
      </c>
      <c r="I97" s="6">
        <v>0</v>
      </c>
      <c r="J97" s="6">
        <v>0</v>
      </c>
      <c r="K97" s="6">
        <v>0</v>
      </c>
      <c r="L97" s="9">
        <f t="shared" si="9"/>
        <v>0</v>
      </c>
      <c r="M97" s="9">
        <f t="shared" si="10"/>
        <v>0</v>
      </c>
      <c r="P97" s="7">
        <f t="shared" si="11"/>
        <v>0</v>
      </c>
      <c r="R97"/>
      <c r="S97"/>
    </row>
    <row r="98" spans="1:19">
      <c r="A98" s="5"/>
      <c r="B98" s="10">
        <f>_xlfn.XLOOKUP(A98,TN_GL97_Recon!A:A,TN_GL97_Recon!N:N,"0",0)</f>
        <v>0</v>
      </c>
      <c r="D98" s="10" t="str">
        <f>_xlfn.XLOOKUP(A98,'Tab A - TN_GR06_Pivot'!A:A,'Tab A - TN_GR06_Pivot'!E:E,"0",0)</f>
        <v>0</v>
      </c>
      <c r="E98" s="10">
        <f t="shared" si="8"/>
        <v>0</v>
      </c>
      <c r="F98" s="6">
        <f>-_xlfn.XLOOKUP(A98,'Tab C - NonGov_PTFED'!A:A,'Tab C - NonGov_PTFED'!C:C,"0",0)</f>
        <v>0</v>
      </c>
      <c r="G98" s="4">
        <f>_xlfn.XLOOKUP(A98,'Tab F - Program Income'!A:A,'Tab F - Program Income'!C:C,"0",0)</f>
        <v>0</v>
      </c>
      <c r="H98" s="4">
        <f>-_xlfn.XLOOKUP(A98,'Tab E - Rev in Different Years'!A:A,'Tab E - Rev in Different Years'!B:B,"0",0)</f>
        <v>0</v>
      </c>
      <c r="I98" s="6">
        <v>0</v>
      </c>
      <c r="J98" s="6">
        <v>0</v>
      </c>
      <c r="K98" s="6">
        <v>0</v>
      </c>
      <c r="L98" s="9">
        <f t="shared" si="9"/>
        <v>0</v>
      </c>
      <c r="M98" s="9">
        <f t="shared" si="10"/>
        <v>0</v>
      </c>
      <c r="P98" s="7">
        <f t="shared" si="11"/>
        <v>0</v>
      </c>
      <c r="R98"/>
      <c r="S98"/>
    </row>
    <row r="99" spans="1:19">
      <c r="A99" s="5"/>
      <c r="B99" s="10">
        <f>_xlfn.XLOOKUP(A99,TN_GL97_Recon!A:A,TN_GL97_Recon!N:N,"0",0)</f>
        <v>0</v>
      </c>
      <c r="D99" s="10" t="str">
        <f>_xlfn.XLOOKUP(A99,'Tab A - TN_GR06_Pivot'!A:A,'Tab A - TN_GR06_Pivot'!E:E,"0",0)</f>
        <v>0</v>
      </c>
      <c r="E99" s="10">
        <f t="shared" si="8"/>
        <v>0</v>
      </c>
      <c r="F99" s="6">
        <f>-_xlfn.XLOOKUP(A99,'Tab C - NonGov_PTFED'!A:A,'Tab C - NonGov_PTFED'!C:C,"0",0)</f>
        <v>0</v>
      </c>
      <c r="G99" s="4">
        <f>_xlfn.XLOOKUP(A99,'Tab F - Program Income'!A:A,'Tab F - Program Income'!C:C,"0",0)</f>
        <v>0</v>
      </c>
      <c r="H99" s="4">
        <f>-_xlfn.XLOOKUP(A99,'Tab E - Rev in Different Years'!A:A,'Tab E - Rev in Different Years'!B:B,"0",0)</f>
        <v>0</v>
      </c>
      <c r="I99" s="6">
        <v>0</v>
      </c>
      <c r="J99" s="6">
        <v>0</v>
      </c>
      <c r="K99" s="6">
        <v>0</v>
      </c>
      <c r="L99" s="9">
        <f t="shared" si="9"/>
        <v>0</v>
      </c>
      <c r="M99" s="9">
        <f t="shared" si="10"/>
        <v>0</v>
      </c>
      <c r="P99" s="7">
        <f t="shared" si="11"/>
        <v>0</v>
      </c>
      <c r="R99"/>
      <c r="S99"/>
    </row>
    <row r="100" spans="1:19">
      <c r="A100" s="5"/>
      <c r="B100" s="10">
        <f>_xlfn.XLOOKUP(A100,TN_GL97_Recon!A:A,TN_GL97_Recon!N:N,"0",0)</f>
        <v>0</v>
      </c>
      <c r="D100" s="10" t="str">
        <f>_xlfn.XLOOKUP(A100,'Tab A - TN_GR06_Pivot'!A:A,'Tab A - TN_GR06_Pivot'!E:E,"0",0)</f>
        <v>0</v>
      </c>
      <c r="E100" s="10">
        <f t="shared" si="8"/>
        <v>0</v>
      </c>
      <c r="F100" s="6">
        <f>-_xlfn.XLOOKUP(A100,'Tab C - NonGov_PTFED'!A:A,'Tab C - NonGov_PTFED'!C:C,"0",0)</f>
        <v>0</v>
      </c>
      <c r="G100" s="4">
        <f>_xlfn.XLOOKUP(A100,'Tab F - Program Income'!A:A,'Tab F - Program Income'!C:C,"0",0)</f>
        <v>0</v>
      </c>
      <c r="H100" s="4">
        <f>-_xlfn.XLOOKUP(A100,'Tab E - Rev in Different Years'!A:A,'Tab E - Rev in Different Years'!B:B,"0",0)</f>
        <v>0</v>
      </c>
      <c r="I100" s="6">
        <v>0</v>
      </c>
      <c r="J100" s="6">
        <v>0</v>
      </c>
      <c r="K100" s="6">
        <v>0</v>
      </c>
      <c r="L100" s="9">
        <f t="shared" si="9"/>
        <v>0</v>
      </c>
      <c r="M100" s="9">
        <f t="shared" si="10"/>
        <v>0</v>
      </c>
      <c r="P100" s="7">
        <f t="shared" si="11"/>
        <v>0</v>
      </c>
      <c r="R100"/>
      <c r="S100"/>
    </row>
    <row r="101" spans="1:19">
      <c r="A101" s="5"/>
      <c r="B101" s="10">
        <f>_xlfn.XLOOKUP(A101,TN_GL97_Recon!A:A,TN_GL97_Recon!N:N,"0",0)</f>
        <v>0</v>
      </c>
      <c r="D101" s="10" t="str">
        <f>_xlfn.XLOOKUP(A101,'Tab A - TN_GR06_Pivot'!A:A,'Tab A - TN_GR06_Pivot'!E:E,"0",0)</f>
        <v>0</v>
      </c>
      <c r="E101" s="10">
        <f t="shared" si="8"/>
        <v>0</v>
      </c>
      <c r="F101" s="6">
        <f>-_xlfn.XLOOKUP(A101,'Tab C - NonGov_PTFED'!A:A,'Tab C - NonGov_PTFED'!C:C,"0",0)</f>
        <v>0</v>
      </c>
      <c r="G101" s="4">
        <f>_xlfn.XLOOKUP(A101,'Tab F - Program Income'!A:A,'Tab F - Program Income'!C:C,"0",0)</f>
        <v>0</v>
      </c>
      <c r="H101" s="4">
        <f>-_xlfn.XLOOKUP(A101,'Tab E - Rev in Different Years'!A:A,'Tab E - Rev in Different Years'!B:B,"0",0)</f>
        <v>0</v>
      </c>
      <c r="I101" s="6">
        <v>0</v>
      </c>
      <c r="J101" s="6">
        <v>0</v>
      </c>
      <c r="K101" s="6">
        <v>0</v>
      </c>
      <c r="L101" s="9">
        <f t="shared" si="9"/>
        <v>0</v>
      </c>
      <c r="M101" s="9">
        <f t="shared" si="10"/>
        <v>0</v>
      </c>
      <c r="P101" s="7">
        <f t="shared" si="11"/>
        <v>0</v>
      </c>
      <c r="R101"/>
      <c r="S101"/>
    </row>
    <row r="102" spans="1:19">
      <c r="A102" s="5"/>
      <c r="B102" s="10">
        <f>_xlfn.XLOOKUP(A102,TN_GL97_Recon!A:A,TN_GL97_Recon!N:N,"0",0)</f>
        <v>0</v>
      </c>
      <c r="D102" s="10" t="str">
        <f>_xlfn.XLOOKUP(A102,'Tab A - TN_GR06_Pivot'!A:A,'Tab A - TN_GR06_Pivot'!E:E,"0",0)</f>
        <v>0</v>
      </c>
      <c r="E102" s="10">
        <f t="shared" si="8"/>
        <v>0</v>
      </c>
      <c r="F102" s="6">
        <f>-_xlfn.XLOOKUP(A102,'Tab C - NonGov_PTFED'!A:A,'Tab C - NonGov_PTFED'!C:C,"0",0)</f>
        <v>0</v>
      </c>
      <c r="G102" s="4">
        <f>_xlfn.XLOOKUP(A102,'Tab F - Program Income'!A:A,'Tab F - Program Income'!C:C,"0",0)</f>
        <v>0</v>
      </c>
      <c r="H102" s="4">
        <f>-_xlfn.XLOOKUP(A102,'Tab E - Rev in Different Years'!A:A,'Tab E - Rev in Different Years'!B:B,"0",0)</f>
        <v>0</v>
      </c>
      <c r="I102" s="6">
        <v>0</v>
      </c>
      <c r="J102" s="6">
        <v>0</v>
      </c>
      <c r="K102" s="6">
        <v>0</v>
      </c>
      <c r="L102" s="9">
        <f t="shared" si="9"/>
        <v>0</v>
      </c>
      <c r="M102" s="9">
        <f t="shared" si="10"/>
        <v>0</v>
      </c>
      <c r="P102" s="7">
        <f t="shared" si="11"/>
        <v>0</v>
      </c>
      <c r="R102"/>
      <c r="S102"/>
    </row>
    <row r="103" spans="1:19">
      <c r="A103" s="5"/>
      <c r="B103" s="10">
        <f>_xlfn.XLOOKUP(A103,TN_GL97_Recon!A:A,TN_GL97_Recon!N:N,"0",0)</f>
        <v>0</v>
      </c>
      <c r="D103" s="10" t="str">
        <f>_xlfn.XLOOKUP(A103,'Tab A - TN_GR06_Pivot'!A:A,'Tab A - TN_GR06_Pivot'!E:E,"0",0)</f>
        <v>0</v>
      </c>
      <c r="E103" s="10">
        <f t="shared" si="8"/>
        <v>0</v>
      </c>
      <c r="F103" s="6">
        <f>-_xlfn.XLOOKUP(A103,'Tab C - NonGov_PTFED'!A:A,'Tab C - NonGov_PTFED'!C:C,"0",0)</f>
        <v>0</v>
      </c>
      <c r="G103" s="4">
        <f>_xlfn.XLOOKUP(A103,'Tab F - Program Income'!A:A,'Tab F - Program Income'!C:C,"0",0)</f>
        <v>0</v>
      </c>
      <c r="H103" s="4">
        <f>-_xlfn.XLOOKUP(A103,'Tab E - Rev in Different Years'!A:A,'Tab E - Rev in Different Years'!B:B,"0",0)</f>
        <v>0</v>
      </c>
      <c r="I103" s="6">
        <v>0</v>
      </c>
      <c r="J103" s="6">
        <v>0</v>
      </c>
      <c r="K103" s="6">
        <v>0</v>
      </c>
      <c r="L103" s="9">
        <f t="shared" si="9"/>
        <v>0</v>
      </c>
      <c r="M103" s="9">
        <f t="shared" si="10"/>
        <v>0</v>
      </c>
      <c r="P103" s="7">
        <f t="shared" si="11"/>
        <v>0</v>
      </c>
      <c r="R103"/>
      <c r="S103"/>
    </row>
    <row r="104" spans="1:19">
      <c r="A104" s="5"/>
      <c r="B104" s="10">
        <f>_xlfn.XLOOKUP(A104,TN_GL97_Recon!A:A,TN_GL97_Recon!N:N,"0",0)</f>
        <v>0</v>
      </c>
      <c r="D104" s="10" t="str">
        <f>_xlfn.XLOOKUP(A104,'Tab A - TN_GR06_Pivot'!A:A,'Tab A - TN_GR06_Pivot'!E:E,"0",0)</f>
        <v>0</v>
      </c>
      <c r="E104" s="10">
        <f t="shared" si="8"/>
        <v>0</v>
      </c>
      <c r="F104" s="6">
        <f>-_xlfn.XLOOKUP(A104,'Tab C - NonGov_PTFED'!A:A,'Tab C - NonGov_PTFED'!C:C,"0",0)</f>
        <v>0</v>
      </c>
      <c r="G104" s="4">
        <f>_xlfn.XLOOKUP(A104,'Tab F - Program Income'!A:A,'Tab F - Program Income'!C:C,"0",0)</f>
        <v>0</v>
      </c>
      <c r="H104" s="4">
        <f>-_xlfn.XLOOKUP(A104,'Tab E - Rev in Different Years'!A:A,'Tab E - Rev in Different Years'!B:B,"0",0)</f>
        <v>0</v>
      </c>
      <c r="I104" s="6">
        <v>0</v>
      </c>
      <c r="J104" s="6">
        <v>0</v>
      </c>
      <c r="K104" s="6">
        <v>0</v>
      </c>
      <c r="L104" s="9">
        <f t="shared" si="9"/>
        <v>0</v>
      </c>
      <c r="M104" s="9">
        <f t="shared" si="10"/>
        <v>0</v>
      </c>
      <c r="P104" s="7">
        <f t="shared" si="11"/>
        <v>0</v>
      </c>
      <c r="R104"/>
      <c r="S104"/>
    </row>
    <row r="105" spans="1:19">
      <c r="A105" s="5"/>
      <c r="B105" s="10">
        <f>_xlfn.XLOOKUP(A105,TN_GL97_Recon!A:A,TN_GL97_Recon!N:N,"0",0)</f>
        <v>0</v>
      </c>
      <c r="D105" s="10" t="str">
        <f>_xlfn.XLOOKUP(A105,'Tab A - TN_GR06_Pivot'!A:A,'Tab A - TN_GR06_Pivot'!E:E,"0",0)</f>
        <v>0</v>
      </c>
      <c r="E105" s="10">
        <f t="shared" si="8"/>
        <v>0</v>
      </c>
      <c r="F105" s="6">
        <f>-_xlfn.XLOOKUP(A105,'Tab C - NonGov_PTFED'!A:A,'Tab C - NonGov_PTFED'!C:C,"0",0)</f>
        <v>0</v>
      </c>
      <c r="G105" s="4">
        <f>_xlfn.XLOOKUP(A105,'Tab F - Program Income'!A:A,'Tab F - Program Income'!C:C,"0",0)</f>
        <v>0</v>
      </c>
      <c r="H105" s="4">
        <f>-_xlfn.XLOOKUP(A105,'Tab E - Rev in Different Years'!A:A,'Tab E - Rev in Different Years'!B:B,"0",0)</f>
        <v>0</v>
      </c>
      <c r="I105" s="6">
        <v>0</v>
      </c>
      <c r="J105" s="6">
        <v>0</v>
      </c>
      <c r="K105" s="6">
        <v>0</v>
      </c>
      <c r="L105" s="9">
        <f t="shared" si="9"/>
        <v>0</v>
      </c>
      <c r="M105" s="9">
        <f t="shared" si="10"/>
        <v>0</v>
      </c>
      <c r="P105" s="7">
        <f t="shared" si="11"/>
        <v>0</v>
      </c>
      <c r="R105"/>
      <c r="S105"/>
    </row>
    <row r="106" spans="1:19">
      <c r="A106" s="5"/>
      <c r="B106" s="10">
        <f>_xlfn.XLOOKUP(A106,TN_GL97_Recon!A:A,TN_GL97_Recon!N:N,"0",0)</f>
        <v>0</v>
      </c>
      <c r="D106" s="10" t="str">
        <f>_xlfn.XLOOKUP(A106,'Tab A - TN_GR06_Pivot'!A:A,'Tab A - TN_GR06_Pivot'!E:E,"0",0)</f>
        <v>0</v>
      </c>
      <c r="E106" s="10">
        <f t="shared" si="8"/>
        <v>0</v>
      </c>
      <c r="F106" s="6">
        <f>-_xlfn.XLOOKUP(A106,'Tab C - NonGov_PTFED'!A:A,'Tab C - NonGov_PTFED'!C:C,"0",0)</f>
        <v>0</v>
      </c>
      <c r="G106" s="4">
        <f>_xlfn.XLOOKUP(A106,'Tab F - Program Income'!A:A,'Tab F - Program Income'!C:C,"0",0)</f>
        <v>0</v>
      </c>
      <c r="H106" s="4">
        <f>-_xlfn.XLOOKUP(A106,'Tab E - Rev in Different Years'!A:A,'Tab E - Rev in Different Years'!B:B,"0",0)</f>
        <v>0</v>
      </c>
      <c r="I106" s="6">
        <v>0</v>
      </c>
      <c r="J106" s="6">
        <v>0</v>
      </c>
      <c r="K106" s="6">
        <v>0</v>
      </c>
      <c r="L106" s="9">
        <f t="shared" si="9"/>
        <v>0</v>
      </c>
      <c r="M106" s="9">
        <f t="shared" si="10"/>
        <v>0</v>
      </c>
      <c r="P106" s="7">
        <f t="shared" si="11"/>
        <v>0</v>
      </c>
      <c r="R106"/>
      <c r="S106"/>
    </row>
    <row r="107" spans="1:19">
      <c r="A107" s="5"/>
      <c r="B107" s="10">
        <f>_xlfn.XLOOKUP(A107,TN_GL97_Recon!A:A,TN_GL97_Recon!N:N,"0",0)</f>
        <v>0</v>
      </c>
      <c r="D107" s="10" t="str">
        <f>_xlfn.XLOOKUP(A107,'Tab A - TN_GR06_Pivot'!A:A,'Tab A - TN_GR06_Pivot'!E:E,"0",0)</f>
        <v>0</v>
      </c>
      <c r="E107" s="10">
        <f t="shared" si="8"/>
        <v>0</v>
      </c>
      <c r="F107" s="6">
        <f>-_xlfn.XLOOKUP(A107,'Tab C - NonGov_PTFED'!A:A,'Tab C - NonGov_PTFED'!C:C,"0",0)</f>
        <v>0</v>
      </c>
      <c r="G107" s="4">
        <f>_xlfn.XLOOKUP(A107,'Tab F - Program Income'!A:A,'Tab F - Program Income'!C:C,"0",0)</f>
        <v>0</v>
      </c>
      <c r="H107" s="4">
        <f>-_xlfn.XLOOKUP(A107,'Tab E - Rev in Different Years'!A:A,'Tab E - Rev in Different Years'!B:B,"0",0)</f>
        <v>0</v>
      </c>
      <c r="I107" s="6">
        <v>0</v>
      </c>
      <c r="J107" s="6">
        <v>0</v>
      </c>
      <c r="K107" s="6">
        <v>0</v>
      </c>
      <c r="L107" s="9">
        <f t="shared" si="9"/>
        <v>0</v>
      </c>
      <c r="M107" s="9">
        <f t="shared" si="10"/>
        <v>0</v>
      </c>
      <c r="P107" s="7">
        <f t="shared" si="11"/>
        <v>0</v>
      </c>
      <c r="R107"/>
      <c r="S107"/>
    </row>
    <row r="108" spans="1:19">
      <c r="A108" s="5"/>
      <c r="B108" s="10">
        <f>_xlfn.XLOOKUP(A108,TN_GL97_Recon!A:A,TN_GL97_Recon!N:N,"0",0)</f>
        <v>0</v>
      </c>
      <c r="D108" s="10" t="str">
        <f>_xlfn.XLOOKUP(A108,'Tab A - TN_GR06_Pivot'!A:A,'Tab A - TN_GR06_Pivot'!E:E,"0",0)</f>
        <v>0</v>
      </c>
      <c r="E108" s="10">
        <f t="shared" si="8"/>
        <v>0</v>
      </c>
      <c r="F108" s="6">
        <f>-_xlfn.XLOOKUP(A108,'Tab C - NonGov_PTFED'!A:A,'Tab C - NonGov_PTFED'!C:C,"0",0)</f>
        <v>0</v>
      </c>
      <c r="G108" s="4">
        <f>_xlfn.XLOOKUP(A108,'Tab F - Program Income'!A:A,'Tab F - Program Income'!C:C,"0",0)</f>
        <v>0</v>
      </c>
      <c r="H108" s="4">
        <f>-_xlfn.XLOOKUP(A108,'Tab E - Rev in Different Years'!A:A,'Tab E - Rev in Different Years'!B:B,"0",0)</f>
        <v>0</v>
      </c>
      <c r="I108" s="6">
        <v>0</v>
      </c>
      <c r="J108" s="6">
        <v>0</v>
      </c>
      <c r="K108" s="6">
        <v>0</v>
      </c>
      <c r="L108" s="9">
        <f t="shared" si="9"/>
        <v>0</v>
      </c>
      <c r="M108" s="9">
        <f t="shared" si="10"/>
        <v>0</v>
      </c>
      <c r="P108" s="7">
        <f t="shared" si="11"/>
        <v>0</v>
      </c>
      <c r="R108"/>
      <c r="S108"/>
    </row>
    <row r="109" spans="1:19">
      <c r="A109" s="5"/>
      <c r="B109" s="10">
        <f>_xlfn.XLOOKUP(A109,TN_GL97_Recon!A:A,TN_GL97_Recon!N:N,"0",0)</f>
        <v>0</v>
      </c>
      <c r="D109" s="10" t="str">
        <f>_xlfn.XLOOKUP(A109,'Tab A - TN_GR06_Pivot'!A:A,'Tab A - TN_GR06_Pivot'!E:E,"0",0)</f>
        <v>0</v>
      </c>
      <c r="E109" s="10">
        <f t="shared" si="8"/>
        <v>0</v>
      </c>
      <c r="F109" s="6">
        <f>-_xlfn.XLOOKUP(A109,'Tab C - NonGov_PTFED'!A:A,'Tab C - NonGov_PTFED'!C:C,"0",0)</f>
        <v>0</v>
      </c>
      <c r="G109" s="4">
        <f>_xlfn.XLOOKUP(A109,'Tab F - Program Income'!A:A,'Tab F - Program Income'!C:C,"0",0)</f>
        <v>0</v>
      </c>
      <c r="H109" s="4">
        <f>-_xlfn.XLOOKUP(A109,'Tab E - Rev in Different Years'!A:A,'Tab E - Rev in Different Years'!B:B,"0",0)</f>
        <v>0</v>
      </c>
      <c r="I109" s="6">
        <v>0</v>
      </c>
      <c r="J109" s="6">
        <v>0</v>
      </c>
      <c r="K109" s="6">
        <v>0</v>
      </c>
      <c r="L109" s="9">
        <f t="shared" si="9"/>
        <v>0</v>
      </c>
      <c r="M109" s="9">
        <f t="shared" si="10"/>
        <v>0</v>
      </c>
      <c r="P109" s="7">
        <f t="shared" si="11"/>
        <v>0</v>
      </c>
      <c r="R109"/>
      <c r="S109"/>
    </row>
    <row r="110" spans="1:19">
      <c r="A110" s="5"/>
      <c r="B110" s="10">
        <f>_xlfn.XLOOKUP(A110,TN_GL97_Recon!A:A,TN_GL97_Recon!N:N,"0",0)</f>
        <v>0</v>
      </c>
      <c r="D110" s="10" t="str">
        <f>_xlfn.XLOOKUP(A110,'Tab A - TN_GR06_Pivot'!A:A,'Tab A - TN_GR06_Pivot'!E:E,"0",0)</f>
        <v>0</v>
      </c>
      <c r="E110" s="10">
        <f t="shared" si="8"/>
        <v>0</v>
      </c>
      <c r="F110" s="6">
        <f>-_xlfn.XLOOKUP(A110,'Tab C - NonGov_PTFED'!A:A,'Tab C - NonGov_PTFED'!C:C,"0",0)</f>
        <v>0</v>
      </c>
      <c r="G110" s="4">
        <f>_xlfn.XLOOKUP(A110,'Tab F - Program Income'!A:A,'Tab F - Program Income'!C:C,"0",0)</f>
        <v>0</v>
      </c>
      <c r="H110" s="4">
        <f>-_xlfn.XLOOKUP(A110,'Tab E - Rev in Different Years'!A:A,'Tab E - Rev in Different Years'!B:B,"0",0)</f>
        <v>0</v>
      </c>
      <c r="I110" s="6">
        <v>0</v>
      </c>
      <c r="J110" s="6">
        <v>0</v>
      </c>
      <c r="K110" s="6">
        <v>0</v>
      </c>
      <c r="L110" s="9">
        <f t="shared" si="9"/>
        <v>0</v>
      </c>
      <c r="M110" s="9">
        <f t="shared" si="10"/>
        <v>0</v>
      </c>
      <c r="P110" s="7">
        <f t="shared" si="11"/>
        <v>0</v>
      </c>
      <c r="R110"/>
      <c r="S110"/>
    </row>
    <row r="111" spans="1:19">
      <c r="A111" s="5"/>
      <c r="B111" s="10">
        <f>_xlfn.XLOOKUP(A111,TN_GL97_Recon!A:A,TN_GL97_Recon!N:N,"0",0)</f>
        <v>0</v>
      </c>
      <c r="D111" s="10" t="str">
        <f>_xlfn.XLOOKUP(A111,'Tab A - TN_GR06_Pivot'!A:A,'Tab A - TN_GR06_Pivot'!E:E,"0",0)</f>
        <v>0</v>
      </c>
      <c r="E111" s="10">
        <f t="shared" si="8"/>
        <v>0</v>
      </c>
      <c r="F111" s="6">
        <f>-_xlfn.XLOOKUP(A111,'Tab C - NonGov_PTFED'!A:A,'Tab C - NonGov_PTFED'!C:C,"0",0)</f>
        <v>0</v>
      </c>
      <c r="G111" s="4">
        <f>_xlfn.XLOOKUP(A111,'Tab F - Program Income'!A:A,'Tab F - Program Income'!C:C,"0",0)</f>
        <v>0</v>
      </c>
      <c r="H111" s="4">
        <f>-_xlfn.XLOOKUP(A111,'Tab E - Rev in Different Years'!A:A,'Tab E - Rev in Different Years'!B:B,"0",0)</f>
        <v>0</v>
      </c>
      <c r="I111" s="6">
        <v>0</v>
      </c>
      <c r="J111" s="6">
        <v>0</v>
      </c>
      <c r="K111" s="6">
        <v>0</v>
      </c>
      <c r="L111" s="9">
        <f t="shared" si="9"/>
        <v>0</v>
      </c>
      <c r="M111" s="9">
        <f t="shared" si="10"/>
        <v>0</v>
      </c>
      <c r="P111" s="7">
        <f t="shared" si="11"/>
        <v>0</v>
      </c>
      <c r="R111"/>
      <c r="S111"/>
    </row>
    <row r="112" spans="1:19">
      <c r="A112" s="5"/>
      <c r="B112" s="10">
        <f>_xlfn.XLOOKUP(A112,TN_GL97_Recon!A:A,TN_GL97_Recon!N:N,"0",0)</f>
        <v>0</v>
      </c>
      <c r="D112" s="10" t="str">
        <f>_xlfn.XLOOKUP(A112,'Tab A - TN_GR06_Pivot'!A:A,'Tab A - TN_GR06_Pivot'!E:E,"0",0)</f>
        <v>0</v>
      </c>
      <c r="E112" s="10">
        <f t="shared" si="8"/>
        <v>0</v>
      </c>
      <c r="F112" s="6">
        <f>-_xlfn.XLOOKUP(A112,'Tab C - NonGov_PTFED'!A:A,'Tab C - NonGov_PTFED'!C:C,"0",0)</f>
        <v>0</v>
      </c>
      <c r="G112" s="4">
        <f>_xlfn.XLOOKUP(A112,'Tab F - Program Income'!A:A,'Tab F - Program Income'!C:C,"0",0)</f>
        <v>0</v>
      </c>
      <c r="H112" s="4">
        <f>-_xlfn.XLOOKUP(A112,'Tab E - Rev in Different Years'!A:A,'Tab E - Rev in Different Years'!B:B,"0",0)</f>
        <v>0</v>
      </c>
      <c r="I112" s="6">
        <v>0</v>
      </c>
      <c r="J112" s="6">
        <v>0</v>
      </c>
      <c r="K112" s="6">
        <v>0</v>
      </c>
      <c r="L112" s="9">
        <f t="shared" si="9"/>
        <v>0</v>
      </c>
      <c r="M112" s="9">
        <f t="shared" si="10"/>
        <v>0</v>
      </c>
      <c r="P112" s="7">
        <f t="shared" si="11"/>
        <v>0</v>
      </c>
      <c r="R112"/>
      <c r="S112"/>
    </row>
    <row r="113" spans="1:19">
      <c r="A113" s="5"/>
      <c r="B113" s="10">
        <f>_xlfn.XLOOKUP(A113,TN_GL97_Recon!A:A,TN_GL97_Recon!N:N,"0",0)</f>
        <v>0</v>
      </c>
      <c r="D113" s="10" t="str">
        <f>_xlfn.XLOOKUP(A113,'Tab A - TN_GR06_Pivot'!A:A,'Tab A - TN_GR06_Pivot'!E:E,"0",0)</f>
        <v>0</v>
      </c>
      <c r="E113" s="10">
        <f t="shared" si="8"/>
        <v>0</v>
      </c>
      <c r="F113" s="6">
        <f>-_xlfn.XLOOKUP(A113,'Tab C - NonGov_PTFED'!A:A,'Tab C - NonGov_PTFED'!C:C,"0",0)</f>
        <v>0</v>
      </c>
      <c r="G113" s="4">
        <f>_xlfn.XLOOKUP(A113,'Tab F - Program Income'!A:A,'Tab F - Program Income'!C:C,"0",0)</f>
        <v>0</v>
      </c>
      <c r="H113" s="4">
        <f>-_xlfn.XLOOKUP(A113,'Tab E - Rev in Different Years'!A:A,'Tab E - Rev in Different Years'!B:B,"0",0)</f>
        <v>0</v>
      </c>
      <c r="I113" s="6">
        <v>0</v>
      </c>
      <c r="J113" s="6">
        <v>0</v>
      </c>
      <c r="K113" s="6">
        <v>0</v>
      </c>
      <c r="L113" s="9">
        <f t="shared" si="9"/>
        <v>0</v>
      </c>
      <c r="M113" s="9">
        <f t="shared" si="10"/>
        <v>0</v>
      </c>
      <c r="P113" s="7">
        <f t="shared" si="11"/>
        <v>0</v>
      </c>
      <c r="R113"/>
      <c r="S113"/>
    </row>
    <row r="114" spans="1:19">
      <c r="A114" s="5"/>
      <c r="B114" s="10">
        <f>_xlfn.XLOOKUP(A114,TN_GL97_Recon!A:A,TN_GL97_Recon!N:N,"0",0)</f>
        <v>0</v>
      </c>
      <c r="D114" s="10" t="str">
        <f>_xlfn.XLOOKUP(A114,'Tab A - TN_GR06_Pivot'!A:A,'Tab A - TN_GR06_Pivot'!E:E,"0",0)</f>
        <v>0</v>
      </c>
      <c r="E114" s="10">
        <f t="shared" si="8"/>
        <v>0</v>
      </c>
      <c r="F114" s="6">
        <f>-_xlfn.XLOOKUP(A114,'Tab C - NonGov_PTFED'!A:A,'Tab C - NonGov_PTFED'!C:C,"0",0)</f>
        <v>0</v>
      </c>
      <c r="G114" s="4">
        <f>_xlfn.XLOOKUP(A114,'Tab F - Program Income'!A:A,'Tab F - Program Income'!C:C,"0",0)</f>
        <v>0</v>
      </c>
      <c r="H114" s="4">
        <f>-_xlfn.XLOOKUP(A114,'Tab E - Rev in Different Years'!A:A,'Tab E - Rev in Different Years'!B:B,"0",0)</f>
        <v>0</v>
      </c>
      <c r="I114" s="6">
        <v>0</v>
      </c>
      <c r="J114" s="6">
        <v>0</v>
      </c>
      <c r="K114" s="6">
        <v>0</v>
      </c>
      <c r="L114" s="9">
        <f t="shared" si="9"/>
        <v>0</v>
      </c>
      <c r="M114" s="9">
        <f t="shared" si="10"/>
        <v>0</v>
      </c>
      <c r="P114" s="7">
        <f t="shared" si="11"/>
        <v>0</v>
      </c>
      <c r="R114"/>
      <c r="S114"/>
    </row>
    <row r="115" spans="1:19">
      <c r="A115" s="5"/>
      <c r="B115" s="10">
        <f>_xlfn.XLOOKUP(A115,TN_GL97_Recon!A:A,TN_GL97_Recon!N:N,"0",0)</f>
        <v>0</v>
      </c>
      <c r="D115" s="10" t="str">
        <f>_xlfn.XLOOKUP(A115,'Tab A - TN_GR06_Pivot'!A:A,'Tab A - TN_GR06_Pivot'!E:E,"0",0)</f>
        <v>0</v>
      </c>
      <c r="E115" s="10">
        <f t="shared" si="8"/>
        <v>0</v>
      </c>
      <c r="F115" s="6">
        <f>-_xlfn.XLOOKUP(A115,'Tab C - NonGov_PTFED'!A:A,'Tab C - NonGov_PTFED'!C:C,"0",0)</f>
        <v>0</v>
      </c>
      <c r="G115" s="4">
        <f>_xlfn.XLOOKUP(A115,'Tab F - Program Income'!A:A,'Tab F - Program Income'!C:C,"0",0)</f>
        <v>0</v>
      </c>
      <c r="H115" s="4">
        <f>-_xlfn.XLOOKUP(A115,'Tab E - Rev in Different Years'!A:A,'Tab E - Rev in Different Years'!B:B,"0",0)</f>
        <v>0</v>
      </c>
      <c r="I115" s="6">
        <v>0</v>
      </c>
      <c r="J115" s="6">
        <v>0</v>
      </c>
      <c r="K115" s="6">
        <v>0</v>
      </c>
      <c r="L115" s="9">
        <f t="shared" si="9"/>
        <v>0</v>
      </c>
      <c r="M115" s="9">
        <f t="shared" si="10"/>
        <v>0</v>
      </c>
      <c r="P115" s="7">
        <f t="shared" si="11"/>
        <v>0</v>
      </c>
      <c r="R115"/>
      <c r="S115"/>
    </row>
    <row r="116" spans="1:19">
      <c r="A116" s="5"/>
      <c r="B116" s="10">
        <f>_xlfn.XLOOKUP(A116,TN_GL97_Recon!A:A,TN_GL97_Recon!N:N,"0",0)</f>
        <v>0</v>
      </c>
      <c r="D116" s="10" t="str">
        <f>_xlfn.XLOOKUP(A116,'Tab A - TN_GR06_Pivot'!A:A,'Tab A - TN_GR06_Pivot'!E:E,"0",0)</f>
        <v>0</v>
      </c>
      <c r="E116" s="10">
        <f t="shared" si="8"/>
        <v>0</v>
      </c>
      <c r="F116" s="6">
        <f>-_xlfn.XLOOKUP(A116,'Tab C - NonGov_PTFED'!A:A,'Tab C - NonGov_PTFED'!C:C,"0",0)</f>
        <v>0</v>
      </c>
      <c r="G116" s="4">
        <f>_xlfn.XLOOKUP(A116,'Tab F - Program Income'!A:A,'Tab F - Program Income'!C:C,"0",0)</f>
        <v>0</v>
      </c>
      <c r="H116" s="4">
        <f>-_xlfn.XLOOKUP(A116,'Tab E - Rev in Different Years'!A:A,'Tab E - Rev in Different Years'!B:B,"0",0)</f>
        <v>0</v>
      </c>
      <c r="I116" s="6">
        <v>0</v>
      </c>
      <c r="J116" s="6">
        <v>0</v>
      </c>
      <c r="K116" s="6">
        <v>0</v>
      </c>
      <c r="L116" s="9">
        <f t="shared" si="9"/>
        <v>0</v>
      </c>
      <c r="M116" s="9">
        <f t="shared" si="10"/>
        <v>0</v>
      </c>
      <c r="P116" s="7">
        <f t="shared" si="11"/>
        <v>0</v>
      </c>
      <c r="R116"/>
      <c r="S116"/>
    </row>
    <row r="117" spans="1:19">
      <c r="A117" s="5"/>
      <c r="B117" s="10">
        <f>_xlfn.XLOOKUP(A117,TN_GL97_Recon!A:A,TN_GL97_Recon!N:N,"0",0)</f>
        <v>0</v>
      </c>
      <c r="D117" s="10" t="str">
        <f>_xlfn.XLOOKUP(A117,'Tab A - TN_GR06_Pivot'!A:A,'Tab A - TN_GR06_Pivot'!E:E,"0",0)</f>
        <v>0</v>
      </c>
      <c r="E117" s="10">
        <f t="shared" ref="E117:E180" si="12">B117-D117</f>
        <v>0</v>
      </c>
      <c r="F117" s="6">
        <f>-_xlfn.XLOOKUP(A117,'Tab C - NonGov_PTFED'!A:A,'Tab C - NonGov_PTFED'!C:C,"0",0)</f>
        <v>0</v>
      </c>
      <c r="G117" s="4">
        <f>_xlfn.XLOOKUP(A117,'Tab F - Program Income'!A:A,'Tab F - Program Income'!C:C,"0",0)</f>
        <v>0</v>
      </c>
      <c r="H117" s="4">
        <f>-_xlfn.XLOOKUP(A117,'Tab E - Rev in Different Years'!A:A,'Tab E - Rev in Different Years'!B:B,"0",0)</f>
        <v>0</v>
      </c>
      <c r="I117" s="6">
        <v>0</v>
      </c>
      <c r="J117" s="6">
        <v>0</v>
      </c>
      <c r="K117" s="6">
        <v>0</v>
      </c>
      <c r="L117" s="9">
        <f t="shared" ref="L117:L180" si="13">SUM(F117:K117)</f>
        <v>0</v>
      </c>
      <c r="M117" s="9">
        <f t="shared" ref="M117:M180" si="14">E117-L117</f>
        <v>0</v>
      </c>
      <c r="P117" s="7">
        <f t="shared" si="11"/>
        <v>0</v>
      </c>
      <c r="R117"/>
      <c r="S117"/>
    </row>
    <row r="118" spans="1:19">
      <c r="A118" s="5"/>
      <c r="B118" s="10">
        <f>_xlfn.XLOOKUP(A118,TN_GL97_Recon!A:A,TN_GL97_Recon!N:N,"0",0)</f>
        <v>0</v>
      </c>
      <c r="D118" s="10" t="str">
        <f>_xlfn.XLOOKUP(A118,'Tab A - TN_GR06_Pivot'!A:A,'Tab A - TN_GR06_Pivot'!E:E,"0",0)</f>
        <v>0</v>
      </c>
      <c r="E118" s="10">
        <f t="shared" si="12"/>
        <v>0</v>
      </c>
      <c r="F118" s="6">
        <f>-_xlfn.XLOOKUP(A118,'Tab C - NonGov_PTFED'!A:A,'Tab C - NonGov_PTFED'!C:C,"0",0)</f>
        <v>0</v>
      </c>
      <c r="G118" s="4">
        <f>_xlfn.XLOOKUP(A118,'Tab F - Program Income'!A:A,'Tab F - Program Income'!C:C,"0",0)</f>
        <v>0</v>
      </c>
      <c r="H118" s="4">
        <f>-_xlfn.XLOOKUP(A118,'Tab E - Rev in Different Years'!A:A,'Tab E - Rev in Different Years'!B:B,"0",0)</f>
        <v>0</v>
      </c>
      <c r="I118" s="6">
        <v>0</v>
      </c>
      <c r="J118" s="6">
        <v>0</v>
      </c>
      <c r="K118" s="6">
        <v>0</v>
      </c>
      <c r="L118" s="9">
        <f t="shared" si="13"/>
        <v>0</v>
      </c>
      <c r="M118" s="9">
        <f t="shared" si="14"/>
        <v>0</v>
      </c>
      <c r="P118" s="7">
        <f t="shared" si="11"/>
        <v>0</v>
      </c>
      <c r="R118"/>
      <c r="S118"/>
    </row>
    <row r="119" spans="1:19">
      <c r="A119" s="5"/>
      <c r="B119" s="10">
        <f>_xlfn.XLOOKUP(A119,TN_GL97_Recon!A:A,TN_GL97_Recon!N:N,"0",0)</f>
        <v>0</v>
      </c>
      <c r="D119" s="10" t="str">
        <f>_xlfn.XLOOKUP(A119,'Tab A - TN_GR06_Pivot'!A:A,'Tab A - TN_GR06_Pivot'!E:E,"0",0)</f>
        <v>0</v>
      </c>
      <c r="E119" s="10">
        <f t="shared" si="12"/>
        <v>0</v>
      </c>
      <c r="F119" s="6">
        <f>-_xlfn.XLOOKUP(A119,'Tab C - NonGov_PTFED'!A:A,'Tab C - NonGov_PTFED'!C:C,"0",0)</f>
        <v>0</v>
      </c>
      <c r="G119" s="4">
        <f>_xlfn.XLOOKUP(A119,'Tab F - Program Income'!A:A,'Tab F - Program Income'!C:C,"0",0)</f>
        <v>0</v>
      </c>
      <c r="H119" s="4">
        <f>-_xlfn.XLOOKUP(A119,'Tab E - Rev in Different Years'!A:A,'Tab E - Rev in Different Years'!B:B,"0",0)</f>
        <v>0</v>
      </c>
      <c r="I119" s="6">
        <v>0</v>
      </c>
      <c r="J119" s="6">
        <v>0</v>
      </c>
      <c r="K119" s="6">
        <v>0</v>
      </c>
      <c r="L119" s="9">
        <f t="shared" si="13"/>
        <v>0</v>
      </c>
      <c r="M119" s="9">
        <f t="shared" si="14"/>
        <v>0</v>
      </c>
      <c r="P119" s="7">
        <f t="shared" si="11"/>
        <v>0</v>
      </c>
      <c r="R119"/>
      <c r="S119"/>
    </row>
    <row r="120" spans="1:19">
      <c r="A120" s="5"/>
      <c r="B120" s="10">
        <f>_xlfn.XLOOKUP(A120,TN_GL97_Recon!A:A,TN_GL97_Recon!N:N,"0",0)</f>
        <v>0</v>
      </c>
      <c r="D120" s="10" t="str">
        <f>_xlfn.XLOOKUP(A120,'Tab A - TN_GR06_Pivot'!A:A,'Tab A - TN_GR06_Pivot'!E:E,"0",0)</f>
        <v>0</v>
      </c>
      <c r="E120" s="10">
        <f t="shared" si="12"/>
        <v>0</v>
      </c>
      <c r="F120" s="6">
        <f>-_xlfn.XLOOKUP(A120,'Tab C - NonGov_PTFED'!A:A,'Tab C - NonGov_PTFED'!C:C,"0",0)</f>
        <v>0</v>
      </c>
      <c r="G120" s="4">
        <f>_xlfn.XLOOKUP(A120,'Tab F - Program Income'!A:A,'Tab F - Program Income'!C:C,"0",0)</f>
        <v>0</v>
      </c>
      <c r="H120" s="4">
        <f>-_xlfn.XLOOKUP(A120,'Tab E - Rev in Different Years'!A:A,'Tab E - Rev in Different Years'!B:B,"0",0)</f>
        <v>0</v>
      </c>
      <c r="I120" s="6">
        <v>0</v>
      </c>
      <c r="J120" s="6">
        <v>0</v>
      </c>
      <c r="K120" s="6">
        <v>0</v>
      </c>
      <c r="L120" s="9">
        <f t="shared" si="13"/>
        <v>0</v>
      </c>
      <c r="M120" s="9">
        <f t="shared" si="14"/>
        <v>0</v>
      </c>
      <c r="P120" s="7">
        <f t="shared" si="11"/>
        <v>0</v>
      </c>
      <c r="R120"/>
      <c r="S120"/>
    </row>
    <row r="121" spans="1:19">
      <c r="A121" s="5"/>
      <c r="B121" s="10">
        <f>_xlfn.XLOOKUP(A121,TN_GL97_Recon!A:A,TN_GL97_Recon!N:N,"0",0)</f>
        <v>0</v>
      </c>
      <c r="D121" s="10" t="str">
        <f>_xlfn.XLOOKUP(A121,'Tab A - TN_GR06_Pivot'!A:A,'Tab A - TN_GR06_Pivot'!E:E,"0",0)</f>
        <v>0</v>
      </c>
      <c r="E121" s="10">
        <f t="shared" si="12"/>
        <v>0</v>
      </c>
      <c r="F121" s="6">
        <f>-_xlfn.XLOOKUP(A121,'Tab C - NonGov_PTFED'!A:A,'Tab C - NonGov_PTFED'!C:C,"0",0)</f>
        <v>0</v>
      </c>
      <c r="G121" s="4">
        <f>_xlfn.XLOOKUP(A121,'Tab F - Program Income'!A:A,'Tab F - Program Income'!C:C,"0",0)</f>
        <v>0</v>
      </c>
      <c r="H121" s="4">
        <f>-_xlfn.XLOOKUP(A121,'Tab E - Rev in Different Years'!A:A,'Tab E - Rev in Different Years'!B:B,"0",0)</f>
        <v>0</v>
      </c>
      <c r="I121" s="6">
        <v>0</v>
      </c>
      <c r="J121" s="6">
        <v>0</v>
      </c>
      <c r="K121" s="6">
        <v>0</v>
      </c>
      <c r="L121" s="9">
        <f t="shared" si="13"/>
        <v>0</v>
      </c>
      <c r="M121" s="9">
        <f t="shared" si="14"/>
        <v>0</v>
      </c>
      <c r="P121" s="7">
        <f t="shared" si="11"/>
        <v>0</v>
      </c>
      <c r="R121"/>
      <c r="S121"/>
    </row>
    <row r="122" spans="1:19">
      <c r="A122" s="5"/>
      <c r="B122" s="10">
        <f>_xlfn.XLOOKUP(A122,TN_GL97_Recon!A:A,TN_GL97_Recon!N:N,"0",0)</f>
        <v>0</v>
      </c>
      <c r="D122" s="10" t="str">
        <f>_xlfn.XLOOKUP(A122,'Tab A - TN_GR06_Pivot'!A:A,'Tab A - TN_GR06_Pivot'!E:E,"0",0)</f>
        <v>0</v>
      </c>
      <c r="E122" s="10">
        <f t="shared" si="12"/>
        <v>0</v>
      </c>
      <c r="F122" s="6">
        <f>-_xlfn.XLOOKUP(A122,'Tab C - NonGov_PTFED'!A:A,'Tab C - NonGov_PTFED'!C:C,"0",0)</f>
        <v>0</v>
      </c>
      <c r="G122" s="4">
        <f>_xlfn.XLOOKUP(A122,'Tab F - Program Income'!A:A,'Tab F - Program Income'!C:C,"0",0)</f>
        <v>0</v>
      </c>
      <c r="H122" s="4">
        <f>-_xlfn.XLOOKUP(A122,'Tab E - Rev in Different Years'!A:A,'Tab E - Rev in Different Years'!B:B,"0",0)</f>
        <v>0</v>
      </c>
      <c r="I122" s="6">
        <v>0</v>
      </c>
      <c r="J122" s="6">
        <v>0</v>
      </c>
      <c r="K122" s="6">
        <v>0</v>
      </c>
      <c r="L122" s="9">
        <f t="shared" si="13"/>
        <v>0</v>
      </c>
      <c r="M122" s="9">
        <f t="shared" si="14"/>
        <v>0</v>
      </c>
      <c r="P122" s="7">
        <f t="shared" si="11"/>
        <v>0</v>
      </c>
      <c r="R122"/>
      <c r="S122"/>
    </row>
    <row r="123" spans="1:19">
      <c r="A123" s="5"/>
      <c r="B123" s="10">
        <f>_xlfn.XLOOKUP(A123,TN_GL97_Recon!A:A,TN_GL97_Recon!N:N,"0",0)</f>
        <v>0</v>
      </c>
      <c r="D123" s="10" t="str">
        <f>_xlfn.XLOOKUP(A123,'Tab A - TN_GR06_Pivot'!A:A,'Tab A - TN_GR06_Pivot'!E:E,"0",0)</f>
        <v>0</v>
      </c>
      <c r="E123" s="10">
        <f t="shared" si="12"/>
        <v>0</v>
      </c>
      <c r="F123" s="6">
        <f>-_xlfn.XLOOKUP(A123,'Tab C - NonGov_PTFED'!A:A,'Tab C - NonGov_PTFED'!C:C,"0",0)</f>
        <v>0</v>
      </c>
      <c r="G123" s="4">
        <f>_xlfn.XLOOKUP(A123,'Tab F - Program Income'!A:A,'Tab F - Program Income'!C:C,"0",0)</f>
        <v>0</v>
      </c>
      <c r="H123" s="4">
        <f>-_xlfn.XLOOKUP(A123,'Tab E - Rev in Different Years'!A:A,'Tab E - Rev in Different Years'!B:B,"0",0)</f>
        <v>0</v>
      </c>
      <c r="I123" s="6">
        <v>0</v>
      </c>
      <c r="J123" s="6">
        <v>0</v>
      </c>
      <c r="K123" s="6">
        <v>0</v>
      </c>
      <c r="L123" s="9">
        <f t="shared" si="13"/>
        <v>0</v>
      </c>
      <c r="M123" s="9">
        <f t="shared" si="14"/>
        <v>0</v>
      </c>
      <c r="P123" s="7">
        <f t="shared" si="11"/>
        <v>0</v>
      </c>
      <c r="R123"/>
      <c r="S123"/>
    </row>
    <row r="124" spans="1:19">
      <c r="A124" s="5"/>
      <c r="B124" s="10">
        <f>_xlfn.XLOOKUP(A124,TN_GL97_Recon!A:A,TN_GL97_Recon!N:N,"0",0)</f>
        <v>0</v>
      </c>
      <c r="D124" s="10" t="str">
        <f>_xlfn.XLOOKUP(A124,'Tab A - TN_GR06_Pivot'!A:A,'Tab A - TN_GR06_Pivot'!E:E,"0",0)</f>
        <v>0</v>
      </c>
      <c r="E124" s="10">
        <f t="shared" si="12"/>
        <v>0</v>
      </c>
      <c r="F124" s="6">
        <f>-_xlfn.XLOOKUP(A124,'Tab C - NonGov_PTFED'!A:A,'Tab C - NonGov_PTFED'!C:C,"0",0)</f>
        <v>0</v>
      </c>
      <c r="G124" s="4">
        <f>_xlfn.XLOOKUP(A124,'Tab F - Program Income'!A:A,'Tab F - Program Income'!C:C,"0",0)</f>
        <v>0</v>
      </c>
      <c r="H124" s="4">
        <f>-_xlfn.XLOOKUP(A124,'Tab E - Rev in Different Years'!A:A,'Tab E - Rev in Different Years'!B:B,"0",0)</f>
        <v>0</v>
      </c>
      <c r="I124" s="6">
        <v>0</v>
      </c>
      <c r="J124" s="6">
        <v>0</v>
      </c>
      <c r="K124" s="6">
        <v>0</v>
      </c>
      <c r="L124" s="9">
        <f t="shared" si="13"/>
        <v>0</v>
      </c>
      <c r="M124" s="9">
        <f t="shared" si="14"/>
        <v>0</v>
      </c>
      <c r="P124" s="7">
        <f t="shared" si="11"/>
        <v>0</v>
      </c>
      <c r="R124"/>
      <c r="S124"/>
    </row>
    <row r="125" spans="1:19">
      <c r="A125" s="5"/>
      <c r="B125" s="10">
        <f>_xlfn.XLOOKUP(A125,TN_GL97_Recon!A:A,TN_GL97_Recon!N:N,"0",0)</f>
        <v>0</v>
      </c>
      <c r="D125" s="10" t="str">
        <f>_xlfn.XLOOKUP(A125,'Tab A - TN_GR06_Pivot'!A:A,'Tab A - TN_GR06_Pivot'!E:E,"0",0)</f>
        <v>0</v>
      </c>
      <c r="E125" s="10">
        <f t="shared" si="12"/>
        <v>0</v>
      </c>
      <c r="F125" s="6">
        <f>-_xlfn.XLOOKUP(A125,'Tab C - NonGov_PTFED'!A:A,'Tab C - NonGov_PTFED'!C:C,"0",0)</f>
        <v>0</v>
      </c>
      <c r="G125" s="4">
        <f>_xlfn.XLOOKUP(A125,'Tab F - Program Income'!A:A,'Tab F - Program Income'!C:C,"0",0)</f>
        <v>0</v>
      </c>
      <c r="H125" s="4">
        <f>-_xlfn.XLOOKUP(A125,'Tab E - Rev in Different Years'!A:A,'Tab E - Rev in Different Years'!B:B,"0",0)</f>
        <v>0</v>
      </c>
      <c r="I125" s="6">
        <v>0</v>
      </c>
      <c r="J125" s="6">
        <v>0</v>
      </c>
      <c r="K125" s="6">
        <v>0</v>
      </c>
      <c r="L125" s="9">
        <f t="shared" si="13"/>
        <v>0</v>
      </c>
      <c r="M125" s="9">
        <f t="shared" si="14"/>
        <v>0</v>
      </c>
      <c r="P125" s="7">
        <f t="shared" si="11"/>
        <v>0</v>
      </c>
      <c r="R125"/>
      <c r="S125"/>
    </row>
    <row r="126" spans="1:19">
      <c r="A126" s="5"/>
      <c r="B126" s="10">
        <f>_xlfn.XLOOKUP(A126,TN_GL97_Recon!A:A,TN_GL97_Recon!N:N,"0",0)</f>
        <v>0</v>
      </c>
      <c r="D126" s="10" t="str">
        <f>_xlfn.XLOOKUP(A126,'Tab A - TN_GR06_Pivot'!A:A,'Tab A - TN_GR06_Pivot'!E:E,"0",0)</f>
        <v>0</v>
      </c>
      <c r="E126" s="10">
        <f t="shared" si="12"/>
        <v>0</v>
      </c>
      <c r="F126" s="6">
        <f>-_xlfn.XLOOKUP(A126,'Tab C - NonGov_PTFED'!A:A,'Tab C - NonGov_PTFED'!C:C,"0",0)</f>
        <v>0</v>
      </c>
      <c r="G126" s="4">
        <f>_xlfn.XLOOKUP(A126,'Tab F - Program Income'!A:A,'Tab F - Program Income'!C:C,"0",0)</f>
        <v>0</v>
      </c>
      <c r="H126" s="4">
        <f>-_xlfn.XLOOKUP(A126,'Tab E - Rev in Different Years'!A:A,'Tab E - Rev in Different Years'!B:B,"0",0)</f>
        <v>0</v>
      </c>
      <c r="I126" s="6">
        <v>0</v>
      </c>
      <c r="J126" s="6">
        <v>0</v>
      </c>
      <c r="K126" s="6">
        <v>0</v>
      </c>
      <c r="L126" s="9">
        <f t="shared" si="13"/>
        <v>0</v>
      </c>
      <c r="M126" s="9">
        <f t="shared" si="14"/>
        <v>0</v>
      </c>
      <c r="P126" s="7">
        <f t="shared" si="11"/>
        <v>0</v>
      </c>
      <c r="R126"/>
      <c r="S126"/>
    </row>
    <row r="127" spans="1:19">
      <c r="A127" s="5"/>
      <c r="B127" s="10">
        <f>_xlfn.XLOOKUP(A127,TN_GL97_Recon!A:A,TN_GL97_Recon!N:N,"0",0)</f>
        <v>0</v>
      </c>
      <c r="D127" s="10" t="str">
        <f>_xlfn.XLOOKUP(A127,'Tab A - TN_GR06_Pivot'!A:A,'Tab A - TN_GR06_Pivot'!E:E,"0",0)</f>
        <v>0</v>
      </c>
      <c r="E127" s="10">
        <f t="shared" si="12"/>
        <v>0</v>
      </c>
      <c r="F127" s="6">
        <f>-_xlfn.XLOOKUP(A127,'Tab C - NonGov_PTFED'!A:A,'Tab C - NonGov_PTFED'!C:C,"0",0)</f>
        <v>0</v>
      </c>
      <c r="G127" s="4">
        <f>_xlfn.XLOOKUP(A127,'Tab F - Program Income'!A:A,'Tab F - Program Income'!C:C,"0",0)</f>
        <v>0</v>
      </c>
      <c r="H127" s="4">
        <f>-_xlfn.XLOOKUP(A127,'Tab E - Rev in Different Years'!A:A,'Tab E - Rev in Different Years'!B:B,"0",0)</f>
        <v>0</v>
      </c>
      <c r="I127" s="6">
        <v>0</v>
      </c>
      <c r="J127" s="6">
        <v>0</v>
      </c>
      <c r="K127" s="6">
        <v>0</v>
      </c>
      <c r="L127" s="9">
        <f t="shared" si="13"/>
        <v>0</v>
      </c>
      <c r="M127" s="9">
        <f t="shared" si="14"/>
        <v>0</v>
      </c>
      <c r="P127" s="7">
        <f t="shared" si="11"/>
        <v>0</v>
      </c>
      <c r="R127"/>
      <c r="S127"/>
    </row>
    <row r="128" spans="1:19">
      <c r="A128" s="5"/>
      <c r="B128" s="10">
        <f>_xlfn.XLOOKUP(A128,TN_GL97_Recon!A:A,TN_GL97_Recon!N:N,"0",0)</f>
        <v>0</v>
      </c>
      <c r="D128" s="10" t="str">
        <f>_xlfn.XLOOKUP(A128,'Tab A - TN_GR06_Pivot'!A:A,'Tab A - TN_GR06_Pivot'!E:E,"0",0)</f>
        <v>0</v>
      </c>
      <c r="E128" s="10">
        <f t="shared" si="12"/>
        <v>0</v>
      </c>
      <c r="F128" s="6">
        <f>-_xlfn.XLOOKUP(A128,'Tab C - NonGov_PTFED'!A:A,'Tab C - NonGov_PTFED'!C:C,"0",0)</f>
        <v>0</v>
      </c>
      <c r="G128" s="4">
        <f>_xlfn.XLOOKUP(A128,'Tab F - Program Income'!A:A,'Tab F - Program Income'!C:C,"0",0)</f>
        <v>0</v>
      </c>
      <c r="H128" s="4">
        <f>-_xlfn.XLOOKUP(A128,'Tab E - Rev in Different Years'!A:A,'Tab E - Rev in Different Years'!B:B,"0",0)</f>
        <v>0</v>
      </c>
      <c r="I128" s="6">
        <v>0</v>
      </c>
      <c r="J128" s="6">
        <v>0</v>
      </c>
      <c r="K128" s="6">
        <v>0</v>
      </c>
      <c r="L128" s="9">
        <f t="shared" si="13"/>
        <v>0</v>
      </c>
      <c r="M128" s="9">
        <f t="shared" si="14"/>
        <v>0</v>
      </c>
      <c r="P128" s="7">
        <f t="shared" si="11"/>
        <v>0</v>
      </c>
      <c r="R128"/>
      <c r="S128"/>
    </row>
    <row r="129" spans="1:19">
      <c r="A129" s="5"/>
      <c r="B129" s="10">
        <f>_xlfn.XLOOKUP(A129,TN_GL97_Recon!A:A,TN_GL97_Recon!N:N,"0",0)</f>
        <v>0</v>
      </c>
      <c r="D129" s="10" t="str">
        <f>_xlfn.XLOOKUP(A129,'Tab A - TN_GR06_Pivot'!A:A,'Tab A - TN_GR06_Pivot'!E:E,"0",0)</f>
        <v>0</v>
      </c>
      <c r="E129" s="10">
        <f t="shared" si="12"/>
        <v>0</v>
      </c>
      <c r="F129" s="6">
        <f>-_xlfn.XLOOKUP(A129,'Tab C - NonGov_PTFED'!A:A,'Tab C - NonGov_PTFED'!C:C,"0",0)</f>
        <v>0</v>
      </c>
      <c r="G129" s="4">
        <f>_xlfn.XLOOKUP(A129,'Tab F - Program Income'!A:A,'Tab F - Program Income'!C:C,"0",0)</f>
        <v>0</v>
      </c>
      <c r="H129" s="4">
        <f>-_xlfn.XLOOKUP(A129,'Tab E - Rev in Different Years'!A:A,'Tab E - Rev in Different Years'!B:B,"0",0)</f>
        <v>0</v>
      </c>
      <c r="I129" s="6">
        <v>0</v>
      </c>
      <c r="J129" s="6">
        <v>0</v>
      </c>
      <c r="K129" s="6">
        <v>0</v>
      </c>
      <c r="L129" s="9">
        <f t="shared" si="13"/>
        <v>0</v>
      </c>
      <c r="M129" s="9">
        <f t="shared" si="14"/>
        <v>0</v>
      </c>
      <c r="P129" s="7">
        <f t="shared" si="11"/>
        <v>0</v>
      </c>
      <c r="R129"/>
      <c r="S129"/>
    </row>
    <row r="130" spans="1:19">
      <c r="A130" s="5"/>
      <c r="B130" s="10">
        <f>_xlfn.XLOOKUP(A130,TN_GL97_Recon!A:A,TN_GL97_Recon!N:N,"0",0)</f>
        <v>0</v>
      </c>
      <c r="D130" s="10" t="str">
        <f>_xlfn.XLOOKUP(A130,'Tab A - TN_GR06_Pivot'!A:A,'Tab A - TN_GR06_Pivot'!E:E,"0",0)</f>
        <v>0</v>
      </c>
      <c r="E130" s="10">
        <f t="shared" si="12"/>
        <v>0</v>
      </c>
      <c r="F130" s="6">
        <f>-_xlfn.XLOOKUP(A130,'Tab C - NonGov_PTFED'!A:A,'Tab C - NonGov_PTFED'!C:C,"0",0)</f>
        <v>0</v>
      </c>
      <c r="G130" s="4">
        <f>_xlfn.XLOOKUP(A130,'Tab F - Program Income'!A:A,'Tab F - Program Income'!C:C,"0",0)</f>
        <v>0</v>
      </c>
      <c r="H130" s="4">
        <f>-_xlfn.XLOOKUP(A130,'Tab E - Rev in Different Years'!A:A,'Tab E - Rev in Different Years'!B:B,"0",0)</f>
        <v>0</v>
      </c>
      <c r="I130" s="6">
        <v>0</v>
      </c>
      <c r="J130" s="6">
        <v>0</v>
      </c>
      <c r="K130" s="6">
        <v>0</v>
      </c>
      <c r="L130" s="9">
        <f t="shared" si="13"/>
        <v>0</v>
      </c>
      <c r="M130" s="9">
        <f t="shared" si="14"/>
        <v>0</v>
      </c>
      <c r="P130" s="7">
        <f t="shared" si="11"/>
        <v>0</v>
      </c>
      <c r="R130"/>
      <c r="S130"/>
    </row>
    <row r="131" spans="1:19">
      <c r="A131" s="5"/>
      <c r="B131" s="10">
        <f>_xlfn.XLOOKUP(A131,TN_GL97_Recon!A:A,TN_GL97_Recon!N:N,"0",0)</f>
        <v>0</v>
      </c>
      <c r="D131" s="10" t="str">
        <f>_xlfn.XLOOKUP(A131,'Tab A - TN_GR06_Pivot'!A:A,'Tab A - TN_GR06_Pivot'!E:E,"0",0)</f>
        <v>0</v>
      </c>
      <c r="E131" s="10">
        <f t="shared" si="12"/>
        <v>0</v>
      </c>
      <c r="F131" s="6">
        <f>-_xlfn.XLOOKUP(A131,'Tab C - NonGov_PTFED'!A:A,'Tab C - NonGov_PTFED'!C:C,"0",0)</f>
        <v>0</v>
      </c>
      <c r="G131" s="4">
        <f>_xlfn.XLOOKUP(A131,'Tab F - Program Income'!A:A,'Tab F - Program Income'!C:C,"0",0)</f>
        <v>0</v>
      </c>
      <c r="H131" s="4">
        <f>-_xlfn.XLOOKUP(A131,'Tab E - Rev in Different Years'!A:A,'Tab E - Rev in Different Years'!B:B,"0",0)</f>
        <v>0</v>
      </c>
      <c r="I131" s="6">
        <v>0</v>
      </c>
      <c r="J131" s="6">
        <v>0</v>
      </c>
      <c r="K131" s="6">
        <v>0</v>
      </c>
      <c r="L131" s="9">
        <f t="shared" si="13"/>
        <v>0</v>
      </c>
      <c r="M131" s="9">
        <f t="shared" si="14"/>
        <v>0</v>
      </c>
      <c r="P131" s="7">
        <f t="shared" si="11"/>
        <v>0</v>
      </c>
      <c r="R131"/>
      <c r="S131"/>
    </row>
    <row r="132" spans="1:19">
      <c r="A132" s="5"/>
      <c r="B132" s="10">
        <f>_xlfn.XLOOKUP(A132,TN_GL97_Recon!A:A,TN_GL97_Recon!N:N,"0",0)</f>
        <v>0</v>
      </c>
      <c r="D132" s="10" t="str">
        <f>_xlfn.XLOOKUP(A132,'Tab A - TN_GR06_Pivot'!A:A,'Tab A - TN_GR06_Pivot'!E:E,"0",0)</f>
        <v>0</v>
      </c>
      <c r="E132" s="10">
        <f t="shared" si="12"/>
        <v>0</v>
      </c>
      <c r="F132" s="6">
        <f>-_xlfn.XLOOKUP(A132,'Tab C - NonGov_PTFED'!A:A,'Tab C - NonGov_PTFED'!C:C,"0",0)</f>
        <v>0</v>
      </c>
      <c r="G132" s="4">
        <f>_xlfn.XLOOKUP(A132,'Tab F - Program Income'!A:A,'Tab F - Program Income'!C:C,"0",0)</f>
        <v>0</v>
      </c>
      <c r="H132" s="4">
        <f>-_xlfn.XLOOKUP(A132,'Tab E - Rev in Different Years'!A:A,'Tab E - Rev in Different Years'!B:B,"0",0)</f>
        <v>0</v>
      </c>
      <c r="I132" s="6">
        <v>0</v>
      </c>
      <c r="J132" s="6">
        <v>0</v>
      </c>
      <c r="K132" s="6">
        <v>0</v>
      </c>
      <c r="L132" s="9">
        <f t="shared" si="13"/>
        <v>0</v>
      </c>
      <c r="M132" s="9">
        <f t="shared" si="14"/>
        <v>0</v>
      </c>
      <c r="P132" s="7">
        <f t="shared" si="11"/>
        <v>0</v>
      </c>
      <c r="R132"/>
      <c r="S132"/>
    </row>
    <row r="133" spans="1:19">
      <c r="A133" s="5"/>
      <c r="B133" s="10">
        <f>_xlfn.XLOOKUP(A133,TN_GL97_Recon!A:A,TN_GL97_Recon!N:N,"0",0)</f>
        <v>0</v>
      </c>
      <c r="D133" s="10" t="str">
        <f>_xlfn.XLOOKUP(A133,'Tab A - TN_GR06_Pivot'!A:A,'Tab A - TN_GR06_Pivot'!E:E,"0",0)</f>
        <v>0</v>
      </c>
      <c r="E133" s="10">
        <f t="shared" si="12"/>
        <v>0</v>
      </c>
      <c r="F133" s="6">
        <f>-_xlfn.XLOOKUP(A133,'Tab C - NonGov_PTFED'!A:A,'Tab C - NonGov_PTFED'!C:C,"0",0)</f>
        <v>0</v>
      </c>
      <c r="G133" s="4">
        <f>_xlfn.XLOOKUP(A133,'Tab F - Program Income'!A:A,'Tab F - Program Income'!C:C,"0",0)</f>
        <v>0</v>
      </c>
      <c r="H133" s="4">
        <f>-_xlfn.XLOOKUP(A133,'Tab E - Rev in Different Years'!A:A,'Tab E - Rev in Different Years'!B:B,"0",0)</f>
        <v>0</v>
      </c>
      <c r="I133" s="6">
        <v>0</v>
      </c>
      <c r="J133" s="6">
        <v>0</v>
      </c>
      <c r="K133" s="6">
        <v>0</v>
      </c>
      <c r="L133" s="9">
        <f t="shared" si="13"/>
        <v>0</v>
      </c>
      <c r="M133" s="9">
        <f t="shared" si="14"/>
        <v>0</v>
      </c>
      <c r="P133" s="7">
        <f t="shared" si="11"/>
        <v>0</v>
      </c>
      <c r="R133"/>
      <c r="S133"/>
    </row>
    <row r="134" spans="1:19">
      <c r="A134" s="5"/>
      <c r="B134" s="10">
        <f>_xlfn.XLOOKUP(A134,TN_GL97_Recon!A:A,TN_GL97_Recon!N:N,"0",0)</f>
        <v>0</v>
      </c>
      <c r="D134" s="10" t="str">
        <f>_xlfn.XLOOKUP(A134,'Tab A - TN_GR06_Pivot'!A:A,'Tab A - TN_GR06_Pivot'!E:E,"0",0)</f>
        <v>0</v>
      </c>
      <c r="E134" s="10">
        <f t="shared" si="12"/>
        <v>0</v>
      </c>
      <c r="F134" s="6">
        <f>-_xlfn.XLOOKUP(A134,'Tab C - NonGov_PTFED'!A:A,'Tab C - NonGov_PTFED'!C:C,"0",0)</f>
        <v>0</v>
      </c>
      <c r="G134" s="4">
        <f>_xlfn.XLOOKUP(A134,'Tab F - Program Income'!A:A,'Tab F - Program Income'!C:C,"0",0)</f>
        <v>0</v>
      </c>
      <c r="H134" s="4">
        <f>-_xlfn.XLOOKUP(A134,'Tab E - Rev in Different Years'!A:A,'Tab E - Rev in Different Years'!B:B,"0",0)</f>
        <v>0</v>
      </c>
      <c r="I134" s="6">
        <v>0</v>
      </c>
      <c r="J134" s="6">
        <v>0</v>
      </c>
      <c r="K134" s="6">
        <v>0</v>
      </c>
      <c r="L134" s="9">
        <f t="shared" si="13"/>
        <v>0</v>
      </c>
      <c r="M134" s="9">
        <f t="shared" si="14"/>
        <v>0</v>
      </c>
      <c r="P134" s="7">
        <f t="shared" si="11"/>
        <v>0</v>
      </c>
      <c r="R134"/>
      <c r="S134"/>
    </row>
    <row r="135" spans="1:19">
      <c r="A135" s="5"/>
      <c r="B135" s="10">
        <f>_xlfn.XLOOKUP(A135,TN_GL97_Recon!A:A,TN_GL97_Recon!N:N,"0",0)</f>
        <v>0</v>
      </c>
      <c r="D135" s="10" t="str">
        <f>_xlfn.XLOOKUP(A135,'Tab A - TN_GR06_Pivot'!A:A,'Tab A - TN_GR06_Pivot'!E:E,"0",0)</f>
        <v>0</v>
      </c>
      <c r="E135" s="10">
        <f t="shared" si="12"/>
        <v>0</v>
      </c>
      <c r="F135" s="6">
        <f>-_xlfn.XLOOKUP(A135,'Tab C - NonGov_PTFED'!A:A,'Tab C - NonGov_PTFED'!C:C,"0",0)</f>
        <v>0</v>
      </c>
      <c r="G135" s="4">
        <f>_xlfn.XLOOKUP(A135,'Tab F - Program Income'!A:A,'Tab F - Program Income'!C:C,"0",0)</f>
        <v>0</v>
      </c>
      <c r="H135" s="4">
        <f>-_xlfn.XLOOKUP(A135,'Tab E - Rev in Different Years'!A:A,'Tab E - Rev in Different Years'!B:B,"0",0)</f>
        <v>0</v>
      </c>
      <c r="I135" s="6">
        <v>0</v>
      </c>
      <c r="J135" s="6">
        <v>0</v>
      </c>
      <c r="K135" s="6">
        <v>0</v>
      </c>
      <c r="L135" s="9">
        <f t="shared" si="13"/>
        <v>0</v>
      </c>
      <c r="M135" s="9">
        <f t="shared" si="14"/>
        <v>0</v>
      </c>
      <c r="P135" s="7">
        <f t="shared" si="11"/>
        <v>0</v>
      </c>
      <c r="R135"/>
      <c r="S135"/>
    </row>
    <row r="136" spans="1:19">
      <c r="A136" s="5"/>
      <c r="B136" s="10">
        <f>_xlfn.XLOOKUP(A136,TN_GL97_Recon!A:A,TN_GL97_Recon!N:N,"0",0)</f>
        <v>0</v>
      </c>
      <c r="D136" s="10" t="str">
        <f>_xlfn.XLOOKUP(A136,'Tab A - TN_GR06_Pivot'!A:A,'Tab A - TN_GR06_Pivot'!E:E,"0",0)</f>
        <v>0</v>
      </c>
      <c r="E136" s="10">
        <f t="shared" si="12"/>
        <v>0</v>
      </c>
      <c r="F136" s="6">
        <f>-_xlfn.XLOOKUP(A136,'Tab C - NonGov_PTFED'!A:A,'Tab C - NonGov_PTFED'!C:C,"0",0)</f>
        <v>0</v>
      </c>
      <c r="G136" s="4">
        <f>_xlfn.XLOOKUP(A136,'Tab F - Program Income'!A:A,'Tab F - Program Income'!C:C,"0",0)</f>
        <v>0</v>
      </c>
      <c r="H136" s="4">
        <f>-_xlfn.XLOOKUP(A136,'Tab E - Rev in Different Years'!A:A,'Tab E - Rev in Different Years'!B:B,"0",0)</f>
        <v>0</v>
      </c>
      <c r="I136" s="6">
        <v>0</v>
      </c>
      <c r="J136" s="6">
        <v>0</v>
      </c>
      <c r="K136" s="6">
        <v>0</v>
      </c>
      <c r="L136" s="9">
        <f t="shared" si="13"/>
        <v>0</v>
      </c>
      <c r="M136" s="9">
        <f t="shared" si="14"/>
        <v>0</v>
      </c>
      <c r="P136" s="7">
        <f t="shared" si="11"/>
        <v>0</v>
      </c>
      <c r="R136"/>
      <c r="S136"/>
    </row>
    <row r="137" spans="1:19">
      <c r="A137" s="5"/>
      <c r="B137" s="10">
        <f>_xlfn.XLOOKUP(A137,TN_GL97_Recon!A:A,TN_GL97_Recon!N:N,"0",0)</f>
        <v>0</v>
      </c>
      <c r="D137" s="10" t="str">
        <f>_xlfn.XLOOKUP(A137,'Tab A - TN_GR06_Pivot'!A:A,'Tab A - TN_GR06_Pivot'!E:E,"0",0)</f>
        <v>0</v>
      </c>
      <c r="E137" s="10">
        <f t="shared" si="12"/>
        <v>0</v>
      </c>
      <c r="F137" s="6">
        <f>-_xlfn.XLOOKUP(A137,'Tab C - NonGov_PTFED'!A:A,'Tab C - NonGov_PTFED'!C:C,"0",0)</f>
        <v>0</v>
      </c>
      <c r="G137" s="4">
        <f>_xlfn.XLOOKUP(A137,'Tab F - Program Income'!A:A,'Tab F - Program Income'!C:C,"0",0)</f>
        <v>0</v>
      </c>
      <c r="H137" s="4">
        <f>-_xlfn.XLOOKUP(A137,'Tab E - Rev in Different Years'!A:A,'Tab E - Rev in Different Years'!B:B,"0",0)</f>
        <v>0</v>
      </c>
      <c r="I137" s="6">
        <v>0</v>
      </c>
      <c r="J137" s="6">
        <v>0</v>
      </c>
      <c r="K137" s="6">
        <v>0</v>
      </c>
      <c r="L137" s="9">
        <f t="shared" si="13"/>
        <v>0</v>
      </c>
      <c r="M137" s="9">
        <f t="shared" si="14"/>
        <v>0</v>
      </c>
      <c r="P137" s="7">
        <f t="shared" si="11"/>
        <v>0</v>
      </c>
      <c r="R137"/>
      <c r="S137"/>
    </row>
    <row r="138" spans="1:19">
      <c r="A138" s="5"/>
      <c r="B138" s="10">
        <f>_xlfn.XLOOKUP(A138,TN_GL97_Recon!A:A,TN_GL97_Recon!N:N,"0",0)</f>
        <v>0</v>
      </c>
      <c r="D138" s="10" t="str">
        <f>_xlfn.XLOOKUP(A138,'Tab A - TN_GR06_Pivot'!A:A,'Tab A - TN_GR06_Pivot'!E:E,"0",0)</f>
        <v>0</v>
      </c>
      <c r="E138" s="10">
        <f t="shared" si="12"/>
        <v>0</v>
      </c>
      <c r="F138" s="6">
        <f>-_xlfn.XLOOKUP(A138,'Tab C - NonGov_PTFED'!A:A,'Tab C - NonGov_PTFED'!C:C,"0",0)</f>
        <v>0</v>
      </c>
      <c r="G138" s="4">
        <f>_xlfn.XLOOKUP(A138,'Tab F - Program Income'!A:A,'Tab F - Program Income'!C:C,"0",0)</f>
        <v>0</v>
      </c>
      <c r="H138" s="4">
        <f>-_xlfn.XLOOKUP(A138,'Tab E - Rev in Different Years'!A:A,'Tab E - Rev in Different Years'!B:B,"0",0)</f>
        <v>0</v>
      </c>
      <c r="I138" s="6">
        <v>0</v>
      </c>
      <c r="J138" s="6">
        <v>0</v>
      </c>
      <c r="K138" s="6">
        <v>0</v>
      </c>
      <c r="L138" s="9">
        <f t="shared" si="13"/>
        <v>0</v>
      </c>
      <c r="M138" s="9">
        <f t="shared" si="14"/>
        <v>0</v>
      </c>
      <c r="P138" s="7">
        <f t="shared" si="11"/>
        <v>0</v>
      </c>
      <c r="R138"/>
      <c r="S138"/>
    </row>
    <row r="139" spans="1:19">
      <c r="A139" s="5"/>
      <c r="B139" s="10">
        <f>_xlfn.XLOOKUP(A139,TN_GL97_Recon!A:A,TN_GL97_Recon!N:N,"0",0)</f>
        <v>0</v>
      </c>
      <c r="D139" s="10" t="str">
        <f>_xlfn.XLOOKUP(A139,'Tab A - TN_GR06_Pivot'!A:A,'Tab A - TN_GR06_Pivot'!E:E,"0",0)</f>
        <v>0</v>
      </c>
      <c r="E139" s="10">
        <f t="shared" si="12"/>
        <v>0</v>
      </c>
      <c r="F139" s="6">
        <f>-_xlfn.XLOOKUP(A139,'Tab C - NonGov_PTFED'!A:A,'Tab C - NonGov_PTFED'!C:C,"0",0)</f>
        <v>0</v>
      </c>
      <c r="G139" s="4">
        <f>_xlfn.XLOOKUP(A139,'Tab F - Program Income'!A:A,'Tab F - Program Income'!C:C,"0",0)</f>
        <v>0</v>
      </c>
      <c r="H139" s="4">
        <f>-_xlfn.XLOOKUP(A139,'Tab E - Rev in Different Years'!A:A,'Tab E - Rev in Different Years'!B:B,"0",0)</f>
        <v>0</v>
      </c>
      <c r="I139" s="6">
        <v>0</v>
      </c>
      <c r="J139" s="6">
        <v>0</v>
      </c>
      <c r="K139" s="6">
        <v>0</v>
      </c>
      <c r="L139" s="9">
        <f t="shared" si="13"/>
        <v>0</v>
      </c>
      <c r="M139" s="9">
        <f t="shared" si="14"/>
        <v>0</v>
      </c>
      <c r="P139" s="7">
        <f t="shared" ref="P139:P202" si="15">D139+L139+N139+O139</f>
        <v>0</v>
      </c>
      <c r="R139"/>
      <c r="S139"/>
    </row>
    <row r="140" spans="1:19">
      <c r="A140" s="5"/>
      <c r="B140" s="10">
        <f>_xlfn.XLOOKUP(A140,TN_GL97_Recon!A:A,TN_GL97_Recon!N:N,"0",0)</f>
        <v>0</v>
      </c>
      <c r="D140" s="10" t="str">
        <f>_xlfn.XLOOKUP(A140,'Tab A - TN_GR06_Pivot'!A:A,'Tab A - TN_GR06_Pivot'!E:E,"0",0)</f>
        <v>0</v>
      </c>
      <c r="E140" s="10">
        <f t="shared" si="12"/>
        <v>0</v>
      </c>
      <c r="F140" s="6">
        <f>-_xlfn.XLOOKUP(A140,'Tab C - NonGov_PTFED'!A:A,'Tab C - NonGov_PTFED'!C:C,"0",0)</f>
        <v>0</v>
      </c>
      <c r="G140" s="4">
        <f>_xlfn.XLOOKUP(A140,'Tab F - Program Income'!A:A,'Tab F - Program Income'!C:C,"0",0)</f>
        <v>0</v>
      </c>
      <c r="H140" s="4">
        <f>-_xlfn.XLOOKUP(A140,'Tab E - Rev in Different Years'!A:A,'Tab E - Rev in Different Years'!B:B,"0",0)</f>
        <v>0</v>
      </c>
      <c r="I140" s="6">
        <v>0</v>
      </c>
      <c r="J140" s="6">
        <v>0</v>
      </c>
      <c r="K140" s="6">
        <v>0</v>
      </c>
      <c r="L140" s="9">
        <f t="shared" si="13"/>
        <v>0</v>
      </c>
      <c r="M140" s="9">
        <f t="shared" si="14"/>
        <v>0</v>
      </c>
      <c r="P140" s="7">
        <f t="shared" si="15"/>
        <v>0</v>
      </c>
      <c r="R140"/>
      <c r="S140"/>
    </row>
    <row r="141" spans="1:19">
      <c r="A141" s="5"/>
      <c r="B141" s="10">
        <f>_xlfn.XLOOKUP(A141,TN_GL97_Recon!A:A,TN_GL97_Recon!N:N,"0",0)</f>
        <v>0</v>
      </c>
      <c r="D141" s="10" t="str">
        <f>_xlfn.XLOOKUP(A141,'Tab A - TN_GR06_Pivot'!A:A,'Tab A - TN_GR06_Pivot'!E:E,"0",0)</f>
        <v>0</v>
      </c>
      <c r="E141" s="10">
        <f t="shared" si="12"/>
        <v>0</v>
      </c>
      <c r="F141" s="6">
        <f>-_xlfn.XLOOKUP(A141,'Tab C - NonGov_PTFED'!A:A,'Tab C - NonGov_PTFED'!C:C,"0",0)</f>
        <v>0</v>
      </c>
      <c r="G141" s="4">
        <f>_xlfn.XLOOKUP(A141,'Tab F - Program Income'!A:A,'Tab F - Program Income'!C:C,"0",0)</f>
        <v>0</v>
      </c>
      <c r="H141" s="4">
        <f>-_xlfn.XLOOKUP(A141,'Tab E - Rev in Different Years'!A:A,'Tab E - Rev in Different Years'!B:B,"0",0)</f>
        <v>0</v>
      </c>
      <c r="I141" s="6">
        <v>0</v>
      </c>
      <c r="J141" s="6">
        <v>0</v>
      </c>
      <c r="K141" s="6">
        <v>0</v>
      </c>
      <c r="L141" s="9">
        <f t="shared" si="13"/>
        <v>0</v>
      </c>
      <c r="M141" s="9">
        <f t="shared" si="14"/>
        <v>0</v>
      </c>
      <c r="P141" s="7">
        <f t="shared" si="15"/>
        <v>0</v>
      </c>
      <c r="R141"/>
      <c r="S141"/>
    </row>
    <row r="142" spans="1:19">
      <c r="A142" s="5"/>
      <c r="B142" s="10">
        <f>_xlfn.XLOOKUP(A142,TN_GL97_Recon!A:A,TN_GL97_Recon!N:N,"0",0)</f>
        <v>0</v>
      </c>
      <c r="D142" s="10" t="str">
        <f>_xlfn.XLOOKUP(A142,'Tab A - TN_GR06_Pivot'!A:A,'Tab A - TN_GR06_Pivot'!E:E,"0",0)</f>
        <v>0</v>
      </c>
      <c r="E142" s="10">
        <f t="shared" si="12"/>
        <v>0</v>
      </c>
      <c r="F142" s="6">
        <f>-_xlfn.XLOOKUP(A142,'Tab C - NonGov_PTFED'!A:A,'Tab C - NonGov_PTFED'!C:C,"0",0)</f>
        <v>0</v>
      </c>
      <c r="G142" s="4">
        <f>_xlfn.XLOOKUP(A142,'Tab F - Program Income'!A:A,'Tab F - Program Income'!C:C,"0",0)</f>
        <v>0</v>
      </c>
      <c r="H142" s="4">
        <f>-_xlfn.XLOOKUP(A142,'Tab E - Rev in Different Years'!A:A,'Tab E - Rev in Different Years'!B:B,"0",0)</f>
        <v>0</v>
      </c>
      <c r="I142" s="6">
        <v>0</v>
      </c>
      <c r="J142" s="6">
        <v>0</v>
      </c>
      <c r="K142" s="6">
        <v>0</v>
      </c>
      <c r="L142" s="9">
        <f t="shared" si="13"/>
        <v>0</v>
      </c>
      <c r="M142" s="9">
        <f t="shared" si="14"/>
        <v>0</v>
      </c>
      <c r="P142" s="7">
        <f t="shared" si="15"/>
        <v>0</v>
      </c>
      <c r="R142"/>
      <c r="S142"/>
    </row>
    <row r="143" spans="1:19">
      <c r="A143" s="5"/>
      <c r="B143" s="10">
        <f>_xlfn.XLOOKUP(A143,TN_GL97_Recon!A:A,TN_GL97_Recon!N:N,"0",0)</f>
        <v>0</v>
      </c>
      <c r="D143" s="10" t="str">
        <f>_xlfn.XLOOKUP(A143,'Tab A - TN_GR06_Pivot'!A:A,'Tab A - TN_GR06_Pivot'!E:E,"0",0)</f>
        <v>0</v>
      </c>
      <c r="E143" s="10">
        <f t="shared" si="12"/>
        <v>0</v>
      </c>
      <c r="F143" s="6">
        <f>-_xlfn.XLOOKUP(A143,'Tab C - NonGov_PTFED'!A:A,'Tab C - NonGov_PTFED'!C:C,"0",0)</f>
        <v>0</v>
      </c>
      <c r="G143" s="4">
        <f>_xlfn.XLOOKUP(A143,'Tab F - Program Income'!A:A,'Tab F - Program Income'!C:C,"0",0)</f>
        <v>0</v>
      </c>
      <c r="H143" s="4">
        <f>-_xlfn.XLOOKUP(A143,'Tab E - Rev in Different Years'!A:A,'Tab E - Rev in Different Years'!B:B,"0",0)</f>
        <v>0</v>
      </c>
      <c r="I143" s="6">
        <v>0</v>
      </c>
      <c r="J143" s="6">
        <v>0</v>
      </c>
      <c r="K143" s="6">
        <v>0</v>
      </c>
      <c r="L143" s="9">
        <f t="shared" si="13"/>
        <v>0</v>
      </c>
      <c r="M143" s="9">
        <f t="shared" si="14"/>
        <v>0</v>
      </c>
      <c r="P143" s="7">
        <f t="shared" si="15"/>
        <v>0</v>
      </c>
      <c r="R143"/>
      <c r="S143"/>
    </row>
    <row r="144" spans="1:19">
      <c r="A144" s="5"/>
      <c r="B144" s="10">
        <f>_xlfn.XLOOKUP(A144,TN_GL97_Recon!A:A,TN_GL97_Recon!N:N,"0",0)</f>
        <v>0</v>
      </c>
      <c r="D144" s="10" t="str">
        <f>_xlfn.XLOOKUP(A144,'Tab A - TN_GR06_Pivot'!A:A,'Tab A - TN_GR06_Pivot'!E:E,"0",0)</f>
        <v>0</v>
      </c>
      <c r="E144" s="10">
        <f t="shared" si="12"/>
        <v>0</v>
      </c>
      <c r="F144" s="6">
        <f>-_xlfn.XLOOKUP(A144,'Tab C - NonGov_PTFED'!A:A,'Tab C - NonGov_PTFED'!C:C,"0",0)</f>
        <v>0</v>
      </c>
      <c r="G144" s="4">
        <f>_xlfn.XLOOKUP(A144,'Tab F - Program Income'!A:A,'Tab F - Program Income'!C:C,"0",0)</f>
        <v>0</v>
      </c>
      <c r="H144" s="4">
        <f>-_xlfn.XLOOKUP(A144,'Tab E - Rev in Different Years'!A:A,'Tab E - Rev in Different Years'!B:B,"0",0)</f>
        <v>0</v>
      </c>
      <c r="I144" s="6">
        <v>0</v>
      </c>
      <c r="J144" s="6">
        <v>0</v>
      </c>
      <c r="K144" s="6">
        <v>0</v>
      </c>
      <c r="L144" s="9">
        <f t="shared" si="13"/>
        <v>0</v>
      </c>
      <c r="M144" s="9">
        <f t="shared" si="14"/>
        <v>0</v>
      </c>
      <c r="P144" s="7">
        <f t="shared" si="15"/>
        <v>0</v>
      </c>
      <c r="R144"/>
      <c r="S144"/>
    </row>
    <row r="145" spans="1:19">
      <c r="A145" s="5"/>
      <c r="B145" s="10">
        <f>_xlfn.XLOOKUP(A145,TN_GL97_Recon!A:A,TN_GL97_Recon!N:N,"0",0)</f>
        <v>0</v>
      </c>
      <c r="D145" s="10" t="str">
        <f>_xlfn.XLOOKUP(A145,'Tab A - TN_GR06_Pivot'!A:A,'Tab A - TN_GR06_Pivot'!E:E,"0",0)</f>
        <v>0</v>
      </c>
      <c r="E145" s="10">
        <f t="shared" si="12"/>
        <v>0</v>
      </c>
      <c r="F145" s="6">
        <f>-_xlfn.XLOOKUP(A145,'Tab C - NonGov_PTFED'!A:A,'Tab C - NonGov_PTFED'!C:C,"0",0)</f>
        <v>0</v>
      </c>
      <c r="G145" s="4">
        <f>_xlfn.XLOOKUP(A145,'Tab F - Program Income'!A:A,'Tab F - Program Income'!C:C,"0",0)</f>
        <v>0</v>
      </c>
      <c r="H145" s="4">
        <f>-_xlfn.XLOOKUP(A145,'Tab E - Rev in Different Years'!A:A,'Tab E - Rev in Different Years'!B:B,"0",0)</f>
        <v>0</v>
      </c>
      <c r="I145" s="6">
        <v>0</v>
      </c>
      <c r="J145" s="6">
        <v>0</v>
      </c>
      <c r="K145" s="6">
        <v>0</v>
      </c>
      <c r="L145" s="9">
        <f t="shared" si="13"/>
        <v>0</v>
      </c>
      <c r="M145" s="9">
        <f t="shared" si="14"/>
        <v>0</v>
      </c>
      <c r="P145" s="7">
        <f t="shared" si="15"/>
        <v>0</v>
      </c>
      <c r="R145"/>
      <c r="S145"/>
    </row>
    <row r="146" spans="1:19">
      <c r="A146" s="5"/>
      <c r="B146" s="10">
        <f>_xlfn.XLOOKUP(A146,TN_GL97_Recon!A:A,TN_GL97_Recon!N:N,"0",0)</f>
        <v>0</v>
      </c>
      <c r="D146" s="10" t="str">
        <f>_xlfn.XLOOKUP(A146,'Tab A - TN_GR06_Pivot'!A:A,'Tab A - TN_GR06_Pivot'!E:E,"0",0)</f>
        <v>0</v>
      </c>
      <c r="E146" s="10">
        <f t="shared" si="12"/>
        <v>0</v>
      </c>
      <c r="F146" s="6">
        <f>-_xlfn.XLOOKUP(A146,'Tab C - NonGov_PTFED'!A:A,'Tab C - NonGov_PTFED'!C:C,"0",0)</f>
        <v>0</v>
      </c>
      <c r="G146" s="4">
        <f>_xlfn.XLOOKUP(A146,'Tab F - Program Income'!A:A,'Tab F - Program Income'!C:C,"0",0)</f>
        <v>0</v>
      </c>
      <c r="H146" s="4">
        <f>-_xlfn.XLOOKUP(A146,'Tab E - Rev in Different Years'!A:A,'Tab E - Rev in Different Years'!B:B,"0",0)</f>
        <v>0</v>
      </c>
      <c r="I146" s="6">
        <v>0</v>
      </c>
      <c r="J146" s="6">
        <v>0</v>
      </c>
      <c r="K146" s="6">
        <v>0</v>
      </c>
      <c r="L146" s="9">
        <f t="shared" si="13"/>
        <v>0</v>
      </c>
      <c r="M146" s="9">
        <f t="shared" si="14"/>
        <v>0</v>
      </c>
      <c r="P146" s="7">
        <f t="shared" si="15"/>
        <v>0</v>
      </c>
      <c r="R146"/>
      <c r="S146"/>
    </row>
    <row r="147" spans="1:19">
      <c r="A147" s="5"/>
      <c r="B147" s="10">
        <f>_xlfn.XLOOKUP(A147,TN_GL97_Recon!A:A,TN_GL97_Recon!N:N,"0",0)</f>
        <v>0</v>
      </c>
      <c r="D147" s="10" t="str">
        <f>_xlfn.XLOOKUP(A147,'Tab A - TN_GR06_Pivot'!A:A,'Tab A - TN_GR06_Pivot'!E:E,"0",0)</f>
        <v>0</v>
      </c>
      <c r="E147" s="10">
        <f t="shared" si="12"/>
        <v>0</v>
      </c>
      <c r="F147" s="6">
        <f>-_xlfn.XLOOKUP(A147,'Tab C - NonGov_PTFED'!A:A,'Tab C - NonGov_PTFED'!C:C,"0",0)</f>
        <v>0</v>
      </c>
      <c r="G147" s="4">
        <f>_xlfn.XLOOKUP(A147,'Tab F - Program Income'!A:A,'Tab F - Program Income'!C:C,"0",0)</f>
        <v>0</v>
      </c>
      <c r="H147" s="4">
        <f>-_xlfn.XLOOKUP(A147,'Tab E - Rev in Different Years'!A:A,'Tab E - Rev in Different Years'!B:B,"0",0)</f>
        <v>0</v>
      </c>
      <c r="I147" s="6">
        <v>0</v>
      </c>
      <c r="J147" s="6">
        <v>0</v>
      </c>
      <c r="K147" s="6">
        <v>0</v>
      </c>
      <c r="L147" s="9">
        <f t="shared" si="13"/>
        <v>0</v>
      </c>
      <c r="M147" s="9">
        <f t="shared" si="14"/>
        <v>0</v>
      </c>
      <c r="P147" s="7">
        <f t="shared" si="15"/>
        <v>0</v>
      </c>
      <c r="R147"/>
      <c r="S147"/>
    </row>
    <row r="148" spans="1:19">
      <c r="A148" s="5"/>
      <c r="B148" s="10">
        <f>_xlfn.XLOOKUP(A148,TN_GL97_Recon!A:A,TN_GL97_Recon!N:N,"0",0)</f>
        <v>0</v>
      </c>
      <c r="D148" s="10" t="str">
        <f>_xlfn.XLOOKUP(A148,'Tab A - TN_GR06_Pivot'!A:A,'Tab A - TN_GR06_Pivot'!E:E,"0",0)</f>
        <v>0</v>
      </c>
      <c r="E148" s="10">
        <f t="shared" si="12"/>
        <v>0</v>
      </c>
      <c r="F148" s="6">
        <f>-_xlfn.XLOOKUP(A148,'Tab C - NonGov_PTFED'!A:A,'Tab C - NonGov_PTFED'!C:C,"0",0)</f>
        <v>0</v>
      </c>
      <c r="G148" s="4">
        <f>_xlfn.XLOOKUP(A148,'Tab F - Program Income'!A:A,'Tab F - Program Income'!C:C,"0",0)</f>
        <v>0</v>
      </c>
      <c r="H148" s="4">
        <f>-_xlfn.XLOOKUP(A148,'Tab E - Rev in Different Years'!A:A,'Tab E - Rev in Different Years'!B:B,"0",0)</f>
        <v>0</v>
      </c>
      <c r="I148" s="6">
        <v>0</v>
      </c>
      <c r="J148" s="6">
        <v>0</v>
      </c>
      <c r="K148" s="6">
        <v>0</v>
      </c>
      <c r="L148" s="9">
        <f t="shared" si="13"/>
        <v>0</v>
      </c>
      <c r="M148" s="9">
        <f t="shared" si="14"/>
        <v>0</v>
      </c>
      <c r="P148" s="7">
        <f t="shared" si="15"/>
        <v>0</v>
      </c>
      <c r="R148"/>
      <c r="S148"/>
    </row>
    <row r="149" spans="1:19">
      <c r="A149" s="5"/>
      <c r="B149" s="10">
        <f>_xlfn.XLOOKUP(A149,TN_GL97_Recon!A:A,TN_GL97_Recon!N:N,"0",0)</f>
        <v>0</v>
      </c>
      <c r="D149" s="10" t="str">
        <f>_xlfn.XLOOKUP(A149,'Tab A - TN_GR06_Pivot'!A:A,'Tab A - TN_GR06_Pivot'!E:E,"0",0)</f>
        <v>0</v>
      </c>
      <c r="E149" s="10">
        <f t="shared" si="12"/>
        <v>0</v>
      </c>
      <c r="F149" s="6">
        <f>-_xlfn.XLOOKUP(A149,'Tab C - NonGov_PTFED'!A:A,'Tab C - NonGov_PTFED'!C:C,"0",0)</f>
        <v>0</v>
      </c>
      <c r="G149" s="4">
        <f>_xlfn.XLOOKUP(A149,'Tab F - Program Income'!A:A,'Tab F - Program Income'!C:C,"0",0)</f>
        <v>0</v>
      </c>
      <c r="H149" s="4">
        <f>-_xlfn.XLOOKUP(A149,'Tab E - Rev in Different Years'!A:A,'Tab E - Rev in Different Years'!B:B,"0",0)</f>
        <v>0</v>
      </c>
      <c r="I149" s="6">
        <v>0</v>
      </c>
      <c r="J149" s="6">
        <v>0</v>
      </c>
      <c r="K149" s="6">
        <v>0</v>
      </c>
      <c r="L149" s="9">
        <f t="shared" si="13"/>
        <v>0</v>
      </c>
      <c r="M149" s="9">
        <f t="shared" si="14"/>
        <v>0</v>
      </c>
      <c r="P149" s="7">
        <f t="shared" si="15"/>
        <v>0</v>
      </c>
      <c r="R149"/>
      <c r="S149"/>
    </row>
    <row r="150" spans="1:19">
      <c r="A150" s="5"/>
      <c r="B150" s="10">
        <f>_xlfn.XLOOKUP(A150,TN_GL97_Recon!A:A,TN_GL97_Recon!N:N,"0",0)</f>
        <v>0</v>
      </c>
      <c r="D150" s="10" t="str">
        <f>_xlfn.XLOOKUP(A150,'Tab A - TN_GR06_Pivot'!A:A,'Tab A - TN_GR06_Pivot'!E:E,"0",0)</f>
        <v>0</v>
      </c>
      <c r="E150" s="10">
        <f t="shared" si="12"/>
        <v>0</v>
      </c>
      <c r="F150" s="6">
        <f>-_xlfn.XLOOKUP(A150,'Tab C - NonGov_PTFED'!A:A,'Tab C - NonGov_PTFED'!C:C,"0",0)</f>
        <v>0</v>
      </c>
      <c r="G150" s="4">
        <f>_xlfn.XLOOKUP(A150,'Tab F - Program Income'!A:A,'Tab F - Program Income'!C:C,"0",0)</f>
        <v>0</v>
      </c>
      <c r="H150" s="4">
        <f>-_xlfn.XLOOKUP(A150,'Tab E - Rev in Different Years'!A:A,'Tab E - Rev in Different Years'!B:B,"0",0)</f>
        <v>0</v>
      </c>
      <c r="I150" s="6">
        <v>0</v>
      </c>
      <c r="J150" s="6">
        <v>0</v>
      </c>
      <c r="K150" s="6">
        <v>0</v>
      </c>
      <c r="L150" s="9">
        <f t="shared" si="13"/>
        <v>0</v>
      </c>
      <c r="M150" s="9">
        <f t="shared" si="14"/>
        <v>0</v>
      </c>
      <c r="P150" s="7">
        <f t="shared" si="15"/>
        <v>0</v>
      </c>
      <c r="R150"/>
      <c r="S150"/>
    </row>
    <row r="151" spans="1:19">
      <c r="A151" s="5"/>
      <c r="B151" s="10">
        <f>_xlfn.XLOOKUP(A151,TN_GL97_Recon!A:A,TN_GL97_Recon!N:N,"0",0)</f>
        <v>0</v>
      </c>
      <c r="D151" s="10" t="str">
        <f>_xlfn.XLOOKUP(A151,'Tab A - TN_GR06_Pivot'!A:A,'Tab A - TN_GR06_Pivot'!E:E,"0",0)</f>
        <v>0</v>
      </c>
      <c r="E151" s="10">
        <f t="shared" si="12"/>
        <v>0</v>
      </c>
      <c r="F151" s="6">
        <f>-_xlfn.XLOOKUP(A151,'Tab C - NonGov_PTFED'!A:A,'Tab C - NonGov_PTFED'!C:C,"0",0)</f>
        <v>0</v>
      </c>
      <c r="G151" s="4">
        <f>_xlfn.XLOOKUP(A151,'Tab F - Program Income'!A:A,'Tab F - Program Income'!C:C,"0",0)</f>
        <v>0</v>
      </c>
      <c r="H151" s="4">
        <f>-_xlfn.XLOOKUP(A151,'Tab E - Rev in Different Years'!A:A,'Tab E - Rev in Different Years'!B:B,"0",0)</f>
        <v>0</v>
      </c>
      <c r="I151" s="6">
        <v>0</v>
      </c>
      <c r="J151" s="6">
        <v>0</v>
      </c>
      <c r="K151" s="6">
        <v>0</v>
      </c>
      <c r="L151" s="9">
        <f t="shared" si="13"/>
        <v>0</v>
      </c>
      <c r="M151" s="9">
        <f t="shared" si="14"/>
        <v>0</v>
      </c>
      <c r="P151" s="7">
        <f t="shared" si="15"/>
        <v>0</v>
      </c>
      <c r="R151"/>
      <c r="S151"/>
    </row>
    <row r="152" spans="1:19">
      <c r="A152" s="5"/>
      <c r="B152" s="10">
        <f>_xlfn.XLOOKUP(A152,TN_GL97_Recon!A:A,TN_GL97_Recon!N:N,"0",0)</f>
        <v>0</v>
      </c>
      <c r="D152" s="10" t="str">
        <f>_xlfn.XLOOKUP(A152,'Tab A - TN_GR06_Pivot'!A:A,'Tab A - TN_GR06_Pivot'!E:E,"0",0)</f>
        <v>0</v>
      </c>
      <c r="E152" s="10">
        <f t="shared" si="12"/>
        <v>0</v>
      </c>
      <c r="F152" s="6">
        <f>-_xlfn.XLOOKUP(A152,'Tab C - NonGov_PTFED'!A:A,'Tab C - NonGov_PTFED'!C:C,"0",0)</f>
        <v>0</v>
      </c>
      <c r="G152" s="4">
        <f>_xlfn.XLOOKUP(A152,'Tab F - Program Income'!A:A,'Tab F - Program Income'!C:C,"0",0)</f>
        <v>0</v>
      </c>
      <c r="H152" s="4">
        <f>-_xlfn.XLOOKUP(A152,'Tab E - Rev in Different Years'!A:A,'Tab E - Rev in Different Years'!B:B,"0",0)</f>
        <v>0</v>
      </c>
      <c r="I152" s="6">
        <v>0</v>
      </c>
      <c r="J152" s="6">
        <v>0</v>
      </c>
      <c r="K152" s="6">
        <v>0</v>
      </c>
      <c r="L152" s="9">
        <f t="shared" si="13"/>
        <v>0</v>
      </c>
      <c r="M152" s="9">
        <f t="shared" si="14"/>
        <v>0</v>
      </c>
      <c r="P152" s="7">
        <f t="shared" si="15"/>
        <v>0</v>
      </c>
      <c r="R152"/>
      <c r="S152"/>
    </row>
    <row r="153" spans="1:19">
      <c r="A153" s="5"/>
      <c r="B153" s="10">
        <f>_xlfn.XLOOKUP(A153,TN_GL97_Recon!A:A,TN_GL97_Recon!N:N,"0",0)</f>
        <v>0</v>
      </c>
      <c r="D153" s="10" t="str">
        <f>_xlfn.XLOOKUP(A153,'Tab A - TN_GR06_Pivot'!A:A,'Tab A - TN_GR06_Pivot'!E:E,"0",0)</f>
        <v>0</v>
      </c>
      <c r="E153" s="10">
        <f t="shared" si="12"/>
        <v>0</v>
      </c>
      <c r="F153" s="6">
        <f>-_xlfn.XLOOKUP(A153,'Tab C - NonGov_PTFED'!A:A,'Tab C - NonGov_PTFED'!C:C,"0",0)</f>
        <v>0</v>
      </c>
      <c r="G153" s="4">
        <f>_xlfn.XLOOKUP(A153,'Tab F - Program Income'!A:A,'Tab F - Program Income'!C:C,"0",0)</f>
        <v>0</v>
      </c>
      <c r="H153" s="4">
        <f>-_xlfn.XLOOKUP(A153,'Tab E - Rev in Different Years'!A:A,'Tab E - Rev in Different Years'!B:B,"0",0)</f>
        <v>0</v>
      </c>
      <c r="I153" s="6">
        <v>0</v>
      </c>
      <c r="J153" s="6">
        <v>0</v>
      </c>
      <c r="K153" s="6">
        <v>0</v>
      </c>
      <c r="L153" s="9">
        <f t="shared" si="13"/>
        <v>0</v>
      </c>
      <c r="M153" s="9">
        <f t="shared" si="14"/>
        <v>0</v>
      </c>
      <c r="P153" s="7">
        <f t="shared" si="15"/>
        <v>0</v>
      </c>
    </row>
    <row r="154" spans="1:19">
      <c r="A154" s="5"/>
      <c r="B154" s="10">
        <f>_xlfn.XLOOKUP(A154,TN_GL97_Recon!A:A,TN_GL97_Recon!N:N,"0",0)</f>
        <v>0</v>
      </c>
      <c r="D154" s="10" t="str">
        <f>_xlfn.XLOOKUP(A154,'Tab A - TN_GR06_Pivot'!A:A,'Tab A - TN_GR06_Pivot'!E:E,"0",0)</f>
        <v>0</v>
      </c>
      <c r="E154" s="10">
        <f t="shared" si="12"/>
        <v>0</v>
      </c>
      <c r="F154" s="6">
        <f>-_xlfn.XLOOKUP(A154,'Tab C - NonGov_PTFED'!A:A,'Tab C - NonGov_PTFED'!C:C,"0",0)</f>
        <v>0</v>
      </c>
      <c r="G154" s="4">
        <f>_xlfn.XLOOKUP(A154,'Tab F - Program Income'!A:A,'Tab F - Program Income'!C:C,"0",0)</f>
        <v>0</v>
      </c>
      <c r="H154" s="4">
        <f>-_xlfn.XLOOKUP(A154,'Tab E - Rev in Different Years'!A:A,'Tab E - Rev in Different Years'!B:B,"0",0)</f>
        <v>0</v>
      </c>
      <c r="I154" s="6">
        <v>0</v>
      </c>
      <c r="J154" s="6">
        <v>0</v>
      </c>
      <c r="K154" s="6">
        <v>0</v>
      </c>
      <c r="L154" s="9">
        <f t="shared" si="13"/>
        <v>0</v>
      </c>
      <c r="M154" s="9">
        <f t="shared" si="14"/>
        <v>0</v>
      </c>
      <c r="P154" s="7">
        <f t="shared" si="15"/>
        <v>0</v>
      </c>
    </row>
    <row r="155" spans="1:19">
      <c r="A155" s="5"/>
      <c r="B155" s="10">
        <f>_xlfn.XLOOKUP(A155,TN_GL97_Recon!A:A,TN_GL97_Recon!N:N,"0",0)</f>
        <v>0</v>
      </c>
      <c r="D155" s="10" t="str">
        <f>_xlfn.XLOOKUP(A155,'Tab A - TN_GR06_Pivot'!A:A,'Tab A - TN_GR06_Pivot'!E:E,"0",0)</f>
        <v>0</v>
      </c>
      <c r="E155" s="10">
        <f t="shared" si="12"/>
        <v>0</v>
      </c>
      <c r="F155" s="6">
        <f>-_xlfn.XLOOKUP(A155,'Tab C - NonGov_PTFED'!A:A,'Tab C - NonGov_PTFED'!C:C,"0",0)</f>
        <v>0</v>
      </c>
      <c r="G155" s="4">
        <f>_xlfn.XLOOKUP(A155,'Tab F - Program Income'!A:A,'Tab F - Program Income'!C:C,"0",0)</f>
        <v>0</v>
      </c>
      <c r="H155" s="4">
        <f>-_xlfn.XLOOKUP(A155,'Tab E - Rev in Different Years'!A:A,'Tab E - Rev in Different Years'!B:B,"0",0)</f>
        <v>0</v>
      </c>
      <c r="I155" s="6">
        <v>0</v>
      </c>
      <c r="J155" s="6">
        <v>0</v>
      </c>
      <c r="K155" s="6">
        <v>0</v>
      </c>
      <c r="L155" s="9">
        <f t="shared" si="13"/>
        <v>0</v>
      </c>
      <c r="M155" s="9">
        <f t="shared" si="14"/>
        <v>0</v>
      </c>
      <c r="P155" s="7">
        <f t="shared" si="15"/>
        <v>0</v>
      </c>
    </row>
    <row r="156" spans="1:19">
      <c r="A156" s="5"/>
      <c r="B156" s="10">
        <f>_xlfn.XLOOKUP(A156,TN_GL97_Recon!A:A,TN_GL97_Recon!N:N,"0",0)</f>
        <v>0</v>
      </c>
      <c r="D156" s="10" t="str">
        <f>_xlfn.XLOOKUP(A156,'Tab A - TN_GR06_Pivot'!A:A,'Tab A - TN_GR06_Pivot'!E:E,"0",0)</f>
        <v>0</v>
      </c>
      <c r="E156" s="10">
        <f t="shared" si="12"/>
        <v>0</v>
      </c>
      <c r="F156" s="6">
        <f>-_xlfn.XLOOKUP(A156,'Tab C - NonGov_PTFED'!A:A,'Tab C - NonGov_PTFED'!C:C,"0",0)</f>
        <v>0</v>
      </c>
      <c r="G156" s="4">
        <f>_xlfn.XLOOKUP(A156,'Tab F - Program Income'!A:A,'Tab F - Program Income'!C:C,"0",0)</f>
        <v>0</v>
      </c>
      <c r="H156" s="4">
        <f>-_xlfn.XLOOKUP(A156,'Tab E - Rev in Different Years'!A:A,'Tab E - Rev in Different Years'!B:B,"0",0)</f>
        <v>0</v>
      </c>
      <c r="I156" s="6">
        <v>0</v>
      </c>
      <c r="J156" s="6">
        <v>0</v>
      </c>
      <c r="K156" s="6">
        <v>0</v>
      </c>
      <c r="L156" s="9">
        <f t="shared" si="13"/>
        <v>0</v>
      </c>
      <c r="M156" s="9">
        <f t="shared" si="14"/>
        <v>0</v>
      </c>
      <c r="P156" s="7">
        <f t="shared" si="15"/>
        <v>0</v>
      </c>
    </row>
    <row r="157" spans="1:19">
      <c r="A157" s="5"/>
      <c r="B157" s="10">
        <f>_xlfn.XLOOKUP(A157,TN_GL97_Recon!A:A,TN_GL97_Recon!N:N,"0",0)</f>
        <v>0</v>
      </c>
      <c r="D157" s="10" t="str">
        <f>_xlfn.XLOOKUP(A157,'Tab A - TN_GR06_Pivot'!A:A,'Tab A - TN_GR06_Pivot'!E:E,"0",0)</f>
        <v>0</v>
      </c>
      <c r="E157" s="10">
        <f t="shared" si="12"/>
        <v>0</v>
      </c>
      <c r="F157" s="6">
        <f>-_xlfn.XLOOKUP(A157,'Tab C - NonGov_PTFED'!A:A,'Tab C - NonGov_PTFED'!C:C,"0",0)</f>
        <v>0</v>
      </c>
      <c r="G157" s="4">
        <f>_xlfn.XLOOKUP(A157,'Tab F - Program Income'!A:A,'Tab F - Program Income'!C:C,"0",0)</f>
        <v>0</v>
      </c>
      <c r="H157" s="4">
        <f>-_xlfn.XLOOKUP(A157,'Tab E - Rev in Different Years'!A:A,'Tab E - Rev in Different Years'!B:B,"0",0)</f>
        <v>0</v>
      </c>
      <c r="I157" s="6">
        <v>0</v>
      </c>
      <c r="J157" s="6">
        <v>0</v>
      </c>
      <c r="K157" s="6">
        <v>0</v>
      </c>
      <c r="L157" s="9">
        <f t="shared" si="13"/>
        <v>0</v>
      </c>
      <c r="M157" s="9">
        <f t="shared" si="14"/>
        <v>0</v>
      </c>
      <c r="P157" s="7">
        <f t="shared" si="15"/>
        <v>0</v>
      </c>
    </row>
    <row r="158" spans="1:19">
      <c r="A158" s="5"/>
      <c r="B158" s="10">
        <f>_xlfn.XLOOKUP(A158,TN_GL97_Recon!A:A,TN_GL97_Recon!N:N,"0",0)</f>
        <v>0</v>
      </c>
      <c r="D158" s="10" t="str">
        <f>_xlfn.XLOOKUP(A158,'Tab A - TN_GR06_Pivot'!A:A,'Tab A - TN_GR06_Pivot'!E:E,"0",0)</f>
        <v>0</v>
      </c>
      <c r="E158" s="10">
        <f t="shared" si="12"/>
        <v>0</v>
      </c>
      <c r="F158" s="6">
        <f>-_xlfn.XLOOKUP(A158,'Tab C - NonGov_PTFED'!A:A,'Tab C - NonGov_PTFED'!C:C,"0",0)</f>
        <v>0</v>
      </c>
      <c r="G158" s="4">
        <f>_xlfn.XLOOKUP(A158,'Tab F - Program Income'!A:A,'Tab F - Program Income'!C:C,"0",0)</f>
        <v>0</v>
      </c>
      <c r="H158" s="4">
        <f>-_xlfn.XLOOKUP(A158,'Tab E - Rev in Different Years'!A:A,'Tab E - Rev in Different Years'!B:B,"0",0)</f>
        <v>0</v>
      </c>
      <c r="I158" s="6">
        <v>0</v>
      </c>
      <c r="J158" s="6">
        <v>0</v>
      </c>
      <c r="K158" s="6">
        <v>0</v>
      </c>
      <c r="L158" s="9">
        <f t="shared" si="13"/>
        <v>0</v>
      </c>
      <c r="M158" s="9">
        <f t="shared" si="14"/>
        <v>0</v>
      </c>
      <c r="P158" s="7">
        <f t="shared" si="15"/>
        <v>0</v>
      </c>
    </row>
    <row r="159" spans="1:19">
      <c r="A159" s="5"/>
      <c r="B159" s="10">
        <f>_xlfn.XLOOKUP(A159,TN_GL97_Recon!A:A,TN_GL97_Recon!N:N,"0",0)</f>
        <v>0</v>
      </c>
      <c r="D159" s="10" t="str">
        <f>_xlfn.XLOOKUP(A159,'Tab A - TN_GR06_Pivot'!A:A,'Tab A - TN_GR06_Pivot'!E:E,"0",0)</f>
        <v>0</v>
      </c>
      <c r="E159" s="10">
        <f t="shared" si="12"/>
        <v>0</v>
      </c>
      <c r="F159" s="6">
        <f>-_xlfn.XLOOKUP(A159,'Tab C - NonGov_PTFED'!A:A,'Tab C - NonGov_PTFED'!C:C,"0",0)</f>
        <v>0</v>
      </c>
      <c r="G159" s="4">
        <f>_xlfn.XLOOKUP(A159,'Tab F - Program Income'!A:A,'Tab F - Program Income'!C:C,"0",0)</f>
        <v>0</v>
      </c>
      <c r="H159" s="4">
        <f>-_xlfn.XLOOKUP(A159,'Tab E - Rev in Different Years'!A:A,'Tab E - Rev in Different Years'!B:B,"0",0)</f>
        <v>0</v>
      </c>
      <c r="I159" s="6">
        <v>0</v>
      </c>
      <c r="J159" s="6">
        <v>0</v>
      </c>
      <c r="K159" s="6">
        <v>0</v>
      </c>
      <c r="L159" s="9">
        <f t="shared" si="13"/>
        <v>0</v>
      </c>
      <c r="M159" s="9">
        <f t="shared" si="14"/>
        <v>0</v>
      </c>
      <c r="P159" s="7">
        <f t="shared" si="15"/>
        <v>0</v>
      </c>
    </row>
    <row r="160" spans="1:19">
      <c r="A160" s="5"/>
      <c r="B160" s="10">
        <f>_xlfn.XLOOKUP(A160,TN_GL97_Recon!A:A,TN_GL97_Recon!N:N,"0",0)</f>
        <v>0</v>
      </c>
      <c r="D160" s="10" t="str">
        <f>_xlfn.XLOOKUP(A160,'Tab A - TN_GR06_Pivot'!A:A,'Tab A - TN_GR06_Pivot'!E:E,"0",0)</f>
        <v>0</v>
      </c>
      <c r="E160" s="10">
        <f t="shared" si="12"/>
        <v>0</v>
      </c>
      <c r="F160" s="6">
        <f>-_xlfn.XLOOKUP(A160,'Tab C - NonGov_PTFED'!A:A,'Tab C - NonGov_PTFED'!C:C,"0",0)</f>
        <v>0</v>
      </c>
      <c r="G160" s="4">
        <f>_xlfn.XLOOKUP(A160,'Tab F - Program Income'!A:A,'Tab F - Program Income'!C:C,"0",0)</f>
        <v>0</v>
      </c>
      <c r="H160" s="4">
        <f>-_xlfn.XLOOKUP(A160,'Tab E - Rev in Different Years'!A:A,'Tab E - Rev in Different Years'!B:B,"0",0)</f>
        <v>0</v>
      </c>
      <c r="I160" s="6">
        <v>0</v>
      </c>
      <c r="J160" s="6">
        <v>0</v>
      </c>
      <c r="K160" s="6">
        <v>0</v>
      </c>
      <c r="L160" s="9">
        <f t="shared" si="13"/>
        <v>0</v>
      </c>
      <c r="M160" s="9">
        <f t="shared" si="14"/>
        <v>0</v>
      </c>
      <c r="P160" s="7">
        <f t="shared" si="15"/>
        <v>0</v>
      </c>
    </row>
    <row r="161" spans="1:16">
      <c r="A161" s="5"/>
      <c r="B161" s="10">
        <f>_xlfn.XLOOKUP(A161,TN_GL97_Recon!A:A,TN_GL97_Recon!N:N,"0",0)</f>
        <v>0</v>
      </c>
      <c r="D161" s="10" t="str">
        <f>_xlfn.XLOOKUP(A161,'Tab A - TN_GR06_Pivot'!A:A,'Tab A - TN_GR06_Pivot'!E:E,"0",0)</f>
        <v>0</v>
      </c>
      <c r="E161" s="10">
        <f t="shared" si="12"/>
        <v>0</v>
      </c>
      <c r="F161" s="6">
        <f>-_xlfn.XLOOKUP(A161,'Tab C - NonGov_PTFED'!A:A,'Tab C - NonGov_PTFED'!C:C,"0",0)</f>
        <v>0</v>
      </c>
      <c r="G161" s="4">
        <f>_xlfn.XLOOKUP(A161,'Tab F - Program Income'!A:A,'Tab F - Program Income'!C:C,"0",0)</f>
        <v>0</v>
      </c>
      <c r="H161" s="4">
        <f>-_xlfn.XLOOKUP(A161,'Tab E - Rev in Different Years'!A:A,'Tab E - Rev in Different Years'!B:B,"0",0)</f>
        <v>0</v>
      </c>
      <c r="I161" s="6">
        <v>0</v>
      </c>
      <c r="J161" s="6">
        <v>0</v>
      </c>
      <c r="K161" s="6">
        <v>0</v>
      </c>
      <c r="L161" s="9">
        <f t="shared" si="13"/>
        <v>0</v>
      </c>
      <c r="M161" s="9">
        <f t="shared" si="14"/>
        <v>0</v>
      </c>
      <c r="P161" s="7">
        <f t="shared" si="15"/>
        <v>0</v>
      </c>
    </row>
    <row r="162" spans="1:16">
      <c r="A162" s="5"/>
      <c r="B162" s="10">
        <f>_xlfn.XLOOKUP(A162,TN_GL97_Recon!A:A,TN_GL97_Recon!N:N,"0",0)</f>
        <v>0</v>
      </c>
      <c r="D162" s="10" t="str">
        <f>_xlfn.XLOOKUP(A162,'Tab A - TN_GR06_Pivot'!A:A,'Tab A - TN_GR06_Pivot'!E:E,"0",0)</f>
        <v>0</v>
      </c>
      <c r="E162" s="10">
        <f t="shared" si="12"/>
        <v>0</v>
      </c>
      <c r="F162" s="6">
        <f>-_xlfn.XLOOKUP(A162,'Tab C - NonGov_PTFED'!A:A,'Tab C - NonGov_PTFED'!C:C,"0",0)</f>
        <v>0</v>
      </c>
      <c r="G162" s="4">
        <f>_xlfn.XLOOKUP(A162,'Tab F - Program Income'!A:A,'Tab F - Program Income'!C:C,"0",0)</f>
        <v>0</v>
      </c>
      <c r="H162" s="4">
        <f>-_xlfn.XLOOKUP(A162,'Tab E - Rev in Different Years'!A:A,'Tab E - Rev in Different Years'!B:B,"0",0)</f>
        <v>0</v>
      </c>
      <c r="I162" s="6">
        <v>0</v>
      </c>
      <c r="J162" s="6">
        <v>0</v>
      </c>
      <c r="K162" s="6">
        <v>0</v>
      </c>
      <c r="L162" s="9">
        <f t="shared" si="13"/>
        <v>0</v>
      </c>
      <c r="M162" s="9">
        <f t="shared" si="14"/>
        <v>0</v>
      </c>
      <c r="P162" s="7">
        <f t="shared" si="15"/>
        <v>0</v>
      </c>
    </row>
    <row r="163" spans="1:16">
      <c r="A163" s="5"/>
      <c r="B163" s="10">
        <f>_xlfn.XLOOKUP(A163,TN_GL97_Recon!A:A,TN_GL97_Recon!N:N,"0",0)</f>
        <v>0</v>
      </c>
      <c r="D163" s="10" t="str">
        <f>_xlfn.XLOOKUP(A163,'Tab A - TN_GR06_Pivot'!A:A,'Tab A - TN_GR06_Pivot'!E:E,"0",0)</f>
        <v>0</v>
      </c>
      <c r="E163" s="10">
        <f t="shared" si="12"/>
        <v>0</v>
      </c>
      <c r="F163" s="6">
        <f>-_xlfn.XLOOKUP(A163,'Tab C - NonGov_PTFED'!A:A,'Tab C - NonGov_PTFED'!C:C,"0",0)</f>
        <v>0</v>
      </c>
      <c r="G163" s="4">
        <f>_xlfn.XLOOKUP(A163,'Tab F - Program Income'!A:A,'Tab F - Program Income'!C:C,"0",0)</f>
        <v>0</v>
      </c>
      <c r="H163" s="4">
        <f>-_xlfn.XLOOKUP(A163,'Tab E - Rev in Different Years'!A:A,'Tab E - Rev in Different Years'!B:B,"0",0)</f>
        <v>0</v>
      </c>
      <c r="I163" s="6">
        <v>0</v>
      </c>
      <c r="J163" s="6">
        <v>0</v>
      </c>
      <c r="K163" s="6">
        <v>0</v>
      </c>
      <c r="L163" s="9">
        <f t="shared" si="13"/>
        <v>0</v>
      </c>
      <c r="M163" s="9">
        <f t="shared" si="14"/>
        <v>0</v>
      </c>
      <c r="P163" s="7">
        <f t="shared" si="15"/>
        <v>0</v>
      </c>
    </row>
    <row r="164" spans="1:16">
      <c r="A164" s="5"/>
      <c r="B164" s="10">
        <f>_xlfn.XLOOKUP(A164,TN_GL97_Recon!A:A,TN_GL97_Recon!N:N,"0",0)</f>
        <v>0</v>
      </c>
      <c r="D164" s="10" t="str">
        <f>_xlfn.XLOOKUP(A164,'Tab A - TN_GR06_Pivot'!A:A,'Tab A - TN_GR06_Pivot'!E:E,"0",0)</f>
        <v>0</v>
      </c>
      <c r="E164" s="10">
        <f t="shared" si="12"/>
        <v>0</v>
      </c>
      <c r="F164" s="6">
        <f>-_xlfn.XLOOKUP(A164,'Tab C - NonGov_PTFED'!A:A,'Tab C - NonGov_PTFED'!C:C,"0",0)</f>
        <v>0</v>
      </c>
      <c r="G164" s="4">
        <f>_xlfn.XLOOKUP(A164,'Tab F - Program Income'!A:A,'Tab F - Program Income'!C:C,"0",0)</f>
        <v>0</v>
      </c>
      <c r="H164" s="4">
        <f>-_xlfn.XLOOKUP(A164,'Tab E - Rev in Different Years'!A:A,'Tab E - Rev in Different Years'!B:B,"0",0)</f>
        <v>0</v>
      </c>
      <c r="I164" s="6">
        <v>0</v>
      </c>
      <c r="J164" s="6">
        <v>0</v>
      </c>
      <c r="K164" s="6">
        <v>0</v>
      </c>
      <c r="L164" s="9">
        <f t="shared" si="13"/>
        <v>0</v>
      </c>
      <c r="M164" s="9">
        <f t="shared" si="14"/>
        <v>0</v>
      </c>
      <c r="P164" s="7">
        <f t="shared" si="15"/>
        <v>0</v>
      </c>
    </row>
    <row r="165" spans="1:16">
      <c r="A165" s="5"/>
      <c r="B165" s="10">
        <f>_xlfn.XLOOKUP(A165,TN_GL97_Recon!A:A,TN_GL97_Recon!N:N,"0",0)</f>
        <v>0</v>
      </c>
      <c r="D165" s="10" t="str">
        <f>_xlfn.XLOOKUP(A165,'Tab A - TN_GR06_Pivot'!A:A,'Tab A - TN_GR06_Pivot'!E:E,"0",0)</f>
        <v>0</v>
      </c>
      <c r="E165" s="10">
        <f t="shared" si="12"/>
        <v>0</v>
      </c>
      <c r="F165" s="6">
        <f>-_xlfn.XLOOKUP(A165,'Tab C - NonGov_PTFED'!A:A,'Tab C - NonGov_PTFED'!C:C,"0",0)</f>
        <v>0</v>
      </c>
      <c r="G165" s="4">
        <f>_xlfn.XLOOKUP(A165,'Tab F - Program Income'!A:A,'Tab F - Program Income'!C:C,"0",0)</f>
        <v>0</v>
      </c>
      <c r="H165" s="4">
        <f>-_xlfn.XLOOKUP(A165,'Tab E - Rev in Different Years'!A:A,'Tab E - Rev in Different Years'!B:B,"0",0)</f>
        <v>0</v>
      </c>
      <c r="I165" s="6">
        <v>0</v>
      </c>
      <c r="J165" s="6">
        <v>0</v>
      </c>
      <c r="K165" s="6">
        <v>0</v>
      </c>
      <c r="L165" s="9">
        <f t="shared" si="13"/>
        <v>0</v>
      </c>
      <c r="M165" s="9">
        <f t="shared" si="14"/>
        <v>0</v>
      </c>
      <c r="P165" s="7">
        <f t="shared" si="15"/>
        <v>0</v>
      </c>
    </row>
    <row r="166" spans="1:16">
      <c r="A166" s="5"/>
      <c r="B166" s="10">
        <f>_xlfn.XLOOKUP(A166,TN_GL97_Recon!A:A,TN_GL97_Recon!N:N,"0",0)</f>
        <v>0</v>
      </c>
      <c r="D166" s="10" t="str">
        <f>_xlfn.XLOOKUP(A166,'Tab A - TN_GR06_Pivot'!A:A,'Tab A - TN_GR06_Pivot'!E:E,"0",0)</f>
        <v>0</v>
      </c>
      <c r="E166" s="10">
        <f t="shared" si="12"/>
        <v>0</v>
      </c>
      <c r="F166" s="6">
        <f>-_xlfn.XLOOKUP(A166,'Tab C - NonGov_PTFED'!A:A,'Tab C - NonGov_PTFED'!C:C,"0",0)</f>
        <v>0</v>
      </c>
      <c r="G166" s="4">
        <f>_xlfn.XLOOKUP(A166,'Tab F - Program Income'!A:A,'Tab F - Program Income'!C:C,"0",0)</f>
        <v>0</v>
      </c>
      <c r="H166" s="4">
        <f>-_xlfn.XLOOKUP(A166,'Tab E - Rev in Different Years'!A:A,'Tab E - Rev in Different Years'!B:B,"0",0)</f>
        <v>0</v>
      </c>
      <c r="I166" s="6">
        <v>0</v>
      </c>
      <c r="J166" s="6">
        <v>0</v>
      </c>
      <c r="K166" s="6">
        <v>0</v>
      </c>
      <c r="L166" s="9">
        <f t="shared" si="13"/>
        <v>0</v>
      </c>
      <c r="M166" s="9">
        <f t="shared" si="14"/>
        <v>0</v>
      </c>
      <c r="P166" s="7">
        <f t="shared" si="15"/>
        <v>0</v>
      </c>
    </row>
    <row r="167" spans="1:16">
      <c r="A167" s="5"/>
      <c r="B167" s="10">
        <f>_xlfn.XLOOKUP(A167,TN_GL97_Recon!A:A,TN_GL97_Recon!N:N,"0",0)</f>
        <v>0</v>
      </c>
      <c r="D167" s="10" t="str">
        <f>_xlfn.XLOOKUP(A167,'Tab A - TN_GR06_Pivot'!A:A,'Tab A - TN_GR06_Pivot'!E:E,"0",0)</f>
        <v>0</v>
      </c>
      <c r="E167" s="10">
        <f t="shared" si="12"/>
        <v>0</v>
      </c>
      <c r="F167" s="6">
        <f>-_xlfn.XLOOKUP(A167,'Tab C - NonGov_PTFED'!A:A,'Tab C - NonGov_PTFED'!C:C,"0",0)</f>
        <v>0</v>
      </c>
      <c r="G167" s="4">
        <f>_xlfn.XLOOKUP(A167,'Tab F - Program Income'!A:A,'Tab F - Program Income'!C:C,"0",0)</f>
        <v>0</v>
      </c>
      <c r="H167" s="4">
        <f>-_xlfn.XLOOKUP(A167,'Tab E - Rev in Different Years'!A:A,'Tab E - Rev in Different Years'!B:B,"0",0)</f>
        <v>0</v>
      </c>
      <c r="I167" s="6">
        <v>0</v>
      </c>
      <c r="J167" s="6">
        <v>0</v>
      </c>
      <c r="K167" s="6">
        <v>0</v>
      </c>
      <c r="L167" s="9">
        <f t="shared" si="13"/>
        <v>0</v>
      </c>
      <c r="M167" s="9">
        <f t="shared" si="14"/>
        <v>0</v>
      </c>
      <c r="P167" s="7">
        <f t="shared" si="15"/>
        <v>0</v>
      </c>
    </row>
    <row r="168" spans="1:16">
      <c r="A168" s="5"/>
      <c r="B168" s="10">
        <f>_xlfn.XLOOKUP(A168,TN_GL97_Recon!A:A,TN_GL97_Recon!N:N,"0",0)</f>
        <v>0</v>
      </c>
      <c r="D168" s="10" t="str">
        <f>_xlfn.XLOOKUP(A168,'Tab A - TN_GR06_Pivot'!A:A,'Tab A - TN_GR06_Pivot'!E:E,"0",0)</f>
        <v>0</v>
      </c>
      <c r="E168" s="10">
        <f t="shared" si="12"/>
        <v>0</v>
      </c>
      <c r="F168" s="6">
        <f>-_xlfn.XLOOKUP(A168,'Tab C - NonGov_PTFED'!A:A,'Tab C - NonGov_PTFED'!C:C,"0",0)</f>
        <v>0</v>
      </c>
      <c r="G168" s="4">
        <f>_xlfn.XLOOKUP(A168,'Tab F - Program Income'!A:A,'Tab F - Program Income'!C:C,"0",0)</f>
        <v>0</v>
      </c>
      <c r="H168" s="4">
        <f>-_xlfn.XLOOKUP(A168,'Tab E - Rev in Different Years'!A:A,'Tab E - Rev in Different Years'!B:B,"0",0)</f>
        <v>0</v>
      </c>
      <c r="I168" s="6">
        <v>0</v>
      </c>
      <c r="J168" s="6">
        <v>0</v>
      </c>
      <c r="K168" s="6">
        <v>0</v>
      </c>
      <c r="L168" s="9">
        <f t="shared" si="13"/>
        <v>0</v>
      </c>
      <c r="M168" s="9">
        <f t="shared" si="14"/>
        <v>0</v>
      </c>
      <c r="P168" s="7">
        <f t="shared" si="15"/>
        <v>0</v>
      </c>
    </row>
    <row r="169" spans="1:16">
      <c r="A169" s="5"/>
      <c r="B169" s="10">
        <f>_xlfn.XLOOKUP(A169,TN_GL97_Recon!A:A,TN_GL97_Recon!N:N,"0",0)</f>
        <v>0</v>
      </c>
      <c r="D169" s="10" t="str">
        <f>_xlfn.XLOOKUP(A169,'Tab A - TN_GR06_Pivot'!A:A,'Tab A - TN_GR06_Pivot'!E:E,"0",0)</f>
        <v>0</v>
      </c>
      <c r="E169" s="10">
        <f t="shared" si="12"/>
        <v>0</v>
      </c>
      <c r="F169" s="6">
        <f>-_xlfn.XLOOKUP(A169,'Tab C - NonGov_PTFED'!A:A,'Tab C - NonGov_PTFED'!C:C,"0",0)</f>
        <v>0</v>
      </c>
      <c r="G169" s="4">
        <f>_xlfn.XLOOKUP(A169,'Tab F - Program Income'!A:A,'Tab F - Program Income'!C:C,"0",0)</f>
        <v>0</v>
      </c>
      <c r="H169" s="4">
        <f>-_xlfn.XLOOKUP(A169,'Tab E - Rev in Different Years'!A:A,'Tab E - Rev in Different Years'!B:B,"0",0)</f>
        <v>0</v>
      </c>
      <c r="I169" s="6">
        <v>0</v>
      </c>
      <c r="J169" s="6">
        <v>0</v>
      </c>
      <c r="K169" s="6">
        <v>0</v>
      </c>
      <c r="L169" s="9">
        <f t="shared" si="13"/>
        <v>0</v>
      </c>
      <c r="M169" s="9">
        <f t="shared" si="14"/>
        <v>0</v>
      </c>
      <c r="P169" s="7">
        <f t="shared" si="15"/>
        <v>0</v>
      </c>
    </row>
    <row r="170" spans="1:16">
      <c r="A170" s="5"/>
      <c r="B170" s="10">
        <f>_xlfn.XLOOKUP(A170,TN_GL97_Recon!A:A,TN_GL97_Recon!N:N,"0",0)</f>
        <v>0</v>
      </c>
      <c r="D170" s="10" t="str">
        <f>_xlfn.XLOOKUP(A170,'Tab A - TN_GR06_Pivot'!A:A,'Tab A - TN_GR06_Pivot'!E:E,"0",0)</f>
        <v>0</v>
      </c>
      <c r="E170" s="10">
        <f t="shared" si="12"/>
        <v>0</v>
      </c>
      <c r="F170" s="6">
        <f>-_xlfn.XLOOKUP(A170,'Tab C - NonGov_PTFED'!A:A,'Tab C - NonGov_PTFED'!C:C,"0",0)</f>
        <v>0</v>
      </c>
      <c r="G170" s="4">
        <f>_xlfn.XLOOKUP(A170,'Tab F - Program Income'!A:A,'Tab F - Program Income'!C:C,"0",0)</f>
        <v>0</v>
      </c>
      <c r="H170" s="4">
        <f>-_xlfn.XLOOKUP(A170,'Tab E - Rev in Different Years'!A:A,'Tab E - Rev in Different Years'!B:B,"0",0)</f>
        <v>0</v>
      </c>
      <c r="I170" s="6">
        <v>0</v>
      </c>
      <c r="J170" s="6">
        <v>0</v>
      </c>
      <c r="K170" s="6">
        <v>0</v>
      </c>
      <c r="L170" s="9">
        <f t="shared" si="13"/>
        <v>0</v>
      </c>
      <c r="M170" s="9">
        <f t="shared" si="14"/>
        <v>0</v>
      </c>
      <c r="P170" s="7">
        <f t="shared" si="15"/>
        <v>0</v>
      </c>
    </row>
    <row r="171" spans="1:16">
      <c r="A171" s="5"/>
      <c r="B171" s="10">
        <f>_xlfn.XLOOKUP(A171,TN_GL97_Recon!A:A,TN_GL97_Recon!N:N,"0",0)</f>
        <v>0</v>
      </c>
      <c r="D171" s="10" t="str">
        <f>_xlfn.XLOOKUP(A171,'Tab A - TN_GR06_Pivot'!A:A,'Tab A - TN_GR06_Pivot'!E:E,"0",0)</f>
        <v>0</v>
      </c>
      <c r="E171" s="10">
        <f t="shared" si="12"/>
        <v>0</v>
      </c>
      <c r="F171" s="6">
        <f>-_xlfn.XLOOKUP(A171,'Tab C - NonGov_PTFED'!A:A,'Tab C - NonGov_PTFED'!C:C,"0",0)</f>
        <v>0</v>
      </c>
      <c r="G171" s="4">
        <f>_xlfn.XLOOKUP(A171,'Tab F - Program Income'!A:A,'Tab F - Program Income'!C:C,"0",0)</f>
        <v>0</v>
      </c>
      <c r="H171" s="4">
        <f>-_xlfn.XLOOKUP(A171,'Tab E - Rev in Different Years'!A:A,'Tab E - Rev in Different Years'!B:B,"0",0)</f>
        <v>0</v>
      </c>
      <c r="I171" s="6">
        <v>0</v>
      </c>
      <c r="J171" s="6">
        <v>0</v>
      </c>
      <c r="K171" s="6">
        <v>0</v>
      </c>
      <c r="L171" s="9">
        <f t="shared" si="13"/>
        <v>0</v>
      </c>
      <c r="M171" s="9">
        <f t="shared" si="14"/>
        <v>0</v>
      </c>
      <c r="P171" s="7">
        <f t="shared" si="15"/>
        <v>0</v>
      </c>
    </row>
    <row r="172" spans="1:16">
      <c r="A172" s="5"/>
      <c r="B172" s="10">
        <f>_xlfn.XLOOKUP(A172,TN_GL97_Recon!A:A,TN_GL97_Recon!N:N,"0",0)</f>
        <v>0</v>
      </c>
      <c r="D172" s="10" t="str">
        <f>_xlfn.XLOOKUP(A172,'Tab A - TN_GR06_Pivot'!A:A,'Tab A - TN_GR06_Pivot'!E:E,"0",0)</f>
        <v>0</v>
      </c>
      <c r="E172" s="10">
        <f t="shared" si="12"/>
        <v>0</v>
      </c>
      <c r="F172" s="6">
        <f>-_xlfn.XLOOKUP(A172,'Tab C - NonGov_PTFED'!A:A,'Tab C - NonGov_PTFED'!C:C,"0",0)</f>
        <v>0</v>
      </c>
      <c r="G172" s="4">
        <f>_xlfn.XLOOKUP(A172,'Tab F - Program Income'!A:A,'Tab F - Program Income'!C:C,"0",0)</f>
        <v>0</v>
      </c>
      <c r="H172" s="4">
        <f>-_xlfn.XLOOKUP(A172,'Tab E - Rev in Different Years'!A:A,'Tab E - Rev in Different Years'!B:B,"0",0)</f>
        <v>0</v>
      </c>
      <c r="I172" s="6">
        <v>0</v>
      </c>
      <c r="J172" s="6">
        <v>0</v>
      </c>
      <c r="K172" s="6">
        <v>0</v>
      </c>
      <c r="L172" s="9">
        <f t="shared" si="13"/>
        <v>0</v>
      </c>
      <c r="M172" s="9">
        <f t="shared" si="14"/>
        <v>0</v>
      </c>
      <c r="P172" s="7">
        <f t="shared" si="15"/>
        <v>0</v>
      </c>
    </row>
    <row r="173" spans="1:16">
      <c r="A173" s="5"/>
      <c r="B173" s="10">
        <f>_xlfn.XLOOKUP(A173,TN_GL97_Recon!A:A,TN_GL97_Recon!N:N,"0",0)</f>
        <v>0</v>
      </c>
      <c r="D173" s="10" t="str">
        <f>_xlfn.XLOOKUP(A173,'Tab A - TN_GR06_Pivot'!A:A,'Tab A - TN_GR06_Pivot'!E:E,"0",0)</f>
        <v>0</v>
      </c>
      <c r="E173" s="10">
        <f t="shared" si="12"/>
        <v>0</v>
      </c>
      <c r="F173" s="6">
        <f>-_xlfn.XLOOKUP(A173,'Tab C - NonGov_PTFED'!A:A,'Tab C - NonGov_PTFED'!C:C,"0",0)</f>
        <v>0</v>
      </c>
      <c r="G173" s="4">
        <f>_xlfn.XLOOKUP(A173,'Tab F - Program Income'!A:A,'Tab F - Program Income'!C:C,"0",0)</f>
        <v>0</v>
      </c>
      <c r="H173" s="4">
        <f>-_xlfn.XLOOKUP(A173,'Tab E - Rev in Different Years'!A:A,'Tab E - Rev in Different Years'!B:B,"0",0)</f>
        <v>0</v>
      </c>
      <c r="I173" s="6">
        <v>0</v>
      </c>
      <c r="J173" s="6">
        <v>0</v>
      </c>
      <c r="K173" s="6">
        <v>0</v>
      </c>
      <c r="L173" s="9">
        <f t="shared" si="13"/>
        <v>0</v>
      </c>
      <c r="M173" s="9">
        <f t="shared" si="14"/>
        <v>0</v>
      </c>
      <c r="P173" s="7">
        <f t="shared" si="15"/>
        <v>0</v>
      </c>
    </row>
    <row r="174" spans="1:16">
      <c r="A174" s="5"/>
      <c r="B174" s="10">
        <f>_xlfn.XLOOKUP(A174,TN_GL97_Recon!A:A,TN_GL97_Recon!N:N,"0",0)</f>
        <v>0</v>
      </c>
      <c r="D174" s="10" t="str">
        <f>_xlfn.XLOOKUP(A174,'Tab A - TN_GR06_Pivot'!A:A,'Tab A - TN_GR06_Pivot'!E:E,"0",0)</f>
        <v>0</v>
      </c>
      <c r="E174" s="10">
        <f t="shared" si="12"/>
        <v>0</v>
      </c>
      <c r="F174" s="6">
        <f>-_xlfn.XLOOKUP(A174,'Tab C - NonGov_PTFED'!A:A,'Tab C - NonGov_PTFED'!C:C,"0",0)</f>
        <v>0</v>
      </c>
      <c r="G174" s="4">
        <f>_xlfn.XLOOKUP(A174,'Tab F - Program Income'!A:A,'Tab F - Program Income'!C:C,"0",0)</f>
        <v>0</v>
      </c>
      <c r="H174" s="4">
        <f>-_xlfn.XLOOKUP(A174,'Tab E - Rev in Different Years'!A:A,'Tab E - Rev in Different Years'!B:B,"0",0)</f>
        <v>0</v>
      </c>
      <c r="I174" s="6">
        <v>0</v>
      </c>
      <c r="J174" s="6">
        <v>0</v>
      </c>
      <c r="K174" s="6">
        <v>0</v>
      </c>
      <c r="L174" s="9">
        <f t="shared" si="13"/>
        <v>0</v>
      </c>
      <c r="M174" s="9">
        <f t="shared" si="14"/>
        <v>0</v>
      </c>
      <c r="P174" s="7">
        <f t="shared" si="15"/>
        <v>0</v>
      </c>
    </row>
    <row r="175" spans="1:16">
      <c r="A175" s="5"/>
      <c r="B175" s="10">
        <f>_xlfn.XLOOKUP(A175,TN_GL97_Recon!A:A,TN_GL97_Recon!N:N,"0",0)</f>
        <v>0</v>
      </c>
      <c r="D175" s="10" t="str">
        <f>_xlfn.XLOOKUP(A175,'Tab A - TN_GR06_Pivot'!A:A,'Tab A - TN_GR06_Pivot'!E:E,"0",0)</f>
        <v>0</v>
      </c>
      <c r="E175" s="10">
        <f t="shared" si="12"/>
        <v>0</v>
      </c>
      <c r="F175" s="6">
        <f>-_xlfn.XLOOKUP(A175,'Tab C - NonGov_PTFED'!A:A,'Tab C - NonGov_PTFED'!C:C,"0",0)</f>
        <v>0</v>
      </c>
      <c r="G175" s="4">
        <f>_xlfn.XLOOKUP(A175,'Tab F - Program Income'!A:A,'Tab F - Program Income'!C:C,"0",0)</f>
        <v>0</v>
      </c>
      <c r="H175" s="4">
        <f>-_xlfn.XLOOKUP(A175,'Tab E - Rev in Different Years'!A:A,'Tab E - Rev in Different Years'!B:B,"0",0)</f>
        <v>0</v>
      </c>
      <c r="I175" s="6">
        <v>0</v>
      </c>
      <c r="J175" s="6">
        <v>0</v>
      </c>
      <c r="K175" s="6">
        <v>0</v>
      </c>
      <c r="L175" s="9">
        <f t="shared" si="13"/>
        <v>0</v>
      </c>
      <c r="M175" s="9">
        <f t="shared" si="14"/>
        <v>0</v>
      </c>
      <c r="P175" s="7">
        <f t="shared" si="15"/>
        <v>0</v>
      </c>
    </row>
    <row r="176" spans="1:16">
      <c r="A176" s="5"/>
      <c r="B176" s="10">
        <f>_xlfn.XLOOKUP(A176,TN_GL97_Recon!A:A,TN_GL97_Recon!N:N,"0",0)</f>
        <v>0</v>
      </c>
      <c r="D176" s="10" t="str">
        <f>_xlfn.XLOOKUP(A176,'Tab A - TN_GR06_Pivot'!A:A,'Tab A - TN_GR06_Pivot'!E:E,"0",0)</f>
        <v>0</v>
      </c>
      <c r="E176" s="10">
        <f t="shared" si="12"/>
        <v>0</v>
      </c>
      <c r="F176" s="6">
        <f>-_xlfn.XLOOKUP(A176,'Tab C - NonGov_PTFED'!A:A,'Tab C - NonGov_PTFED'!C:C,"0",0)</f>
        <v>0</v>
      </c>
      <c r="G176" s="4">
        <f>_xlfn.XLOOKUP(A176,'Tab F - Program Income'!A:A,'Tab F - Program Income'!C:C,"0",0)</f>
        <v>0</v>
      </c>
      <c r="H176" s="4">
        <f>-_xlfn.XLOOKUP(A176,'Tab E - Rev in Different Years'!A:A,'Tab E - Rev in Different Years'!B:B,"0",0)</f>
        <v>0</v>
      </c>
      <c r="I176" s="6">
        <v>0</v>
      </c>
      <c r="J176" s="6">
        <v>0</v>
      </c>
      <c r="K176" s="6">
        <v>0</v>
      </c>
      <c r="L176" s="9">
        <f t="shared" si="13"/>
        <v>0</v>
      </c>
      <c r="M176" s="9">
        <f t="shared" si="14"/>
        <v>0</v>
      </c>
      <c r="P176" s="7">
        <f t="shared" si="15"/>
        <v>0</v>
      </c>
    </row>
    <row r="177" spans="1:16">
      <c r="A177" s="5"/>
      <c r="B177" s="10">
        <f>_xlfn.XLOOKUP(A177,TN_GL97_Recon!A:A,TN_GL97_Recon!N:N,"0",0)</f>
        <v>0</v>
      </c>
      <c r="D177" s="10" t="str">
        <f>_xlfn.XLOOKUP(A177,'Tab A - TN_GR06_Pivot'!A:A,'Tab A - TN_GR06_Pivot'!E:E,"0",0)</f>
        <v>0</v>
      </c>
      <c r="E177" s="10">
        <f t="shared" si="12"/>
        <v>0</v>
      </c>
      <c r="F177" s="6">
        <f>-_xlfn.XLOOKUP(A177,'Tab C - NonGov_PTFED'!A:A,'Tab C - NonGov_PTFED'!C:C,"0",0)</f>
        <v>0</v>
      </c>
      <c r="G177" s="4">
        <f>_xlfn.XLOOKUP(A177,'Tab F - Program Income'!A:A,'Tab F - Program Income'!C:C,"0",0)</f>
        <v>0</v>
      </c>
      <c r="H177" s="4">
        <f>-_xlfn.XLOOKUP(A177,'Tab E - Rev in Different Years'!A:A,'Tab E - Rev in Different Years'!B:B,"0",0)</f>
        <v>0</v>
      </c>
      <c r="I177" s="6">
        <v>0</v>
      </c>
      <c r="J177" s="6">
        <v>0</v>
      </c>
      <c r="K177" s="6">
        <v>0</v>
      </c>
      <c r="L177" s="9">
        <f t="shared" si="13"/>
        <v>0</v>
      </c>
      <c r="M177" s="9">
        <f t="shared" si="14"/>
        <v>0</v>
      </c>
      <c r="P177" s="7">
        <f t="shared" si="15"/>
        <v>0</v>
      </c>
    </row>
    <row r="178" spans="1:16">
      <c r="A178" s="5"/>
      <c r="B178" s="10">
        <f>_xlfn.XLOOKUP(A178,TN_GL97_Recon!A:A,TN_GL97_Recon!N:N,"0",0)</f>
        <v>0</v>
      </c>
      <c r="D178" s="10" t="str">
        <f>_xlfn.XLOOKUP(A178,'Tab A - TN_GR06_Pivot'!A:A,'Tab A - TN_GR06_Pivot'!E:E,"0",0)</f>
        <v>0</v>
      </c>
      <c r="E178" s="10">
        <f t="shared" si="12"/>
        <v>0</v>
      </c>
      <c r="F178" s="6">
        <f>-_xlfn.XLOOKUP(A178,'Tab C - NonGov_PTFED'!A:A,'Tab C - NonGov_PTFED'!C:C,"0",0)</f>
        <v>0</v>
      </c>
      <c r="G178" s="4">
        <f>_xlfn.XLOOKUP(A178,'Tab F - Program Income'!A:A,'Tab F - Program Income'!C:C,"0",0)</f>
        <v>0</v>
      </c>
      <c r="H178" s="4">
        <f>-_xlfn.XLOOKUP(A178,'Tab E - Rev in Different Years'!A:A,'Tab E - Rev in Different Years'!B:B,"0",0)</f>
        <v>0</v>
      </c>
      <c r="I178" s="6">
        <v>0</v>
      </c>
      <c r="J178" s="6">
        <v>0</v>
      </c>
      <c r="K178" s="6">
        <v>0</v>
      </c>
      <c r="L178" s="9">
        <f t="shared" si="13"/>
        <v>0</v>
      </c>
      <c r="M178" s="9">
        <f t="shared" si="14"/>
        <v>0</v>
      </c>
      <c r="P178" s="7">
        <f t="shared" si="15"/>
        <v>0</v>
      </c>
    </row>
    <row r="179" spans="1:16">
      <c r="A179" s="5"/>
      <c r="B179" s="10">
        <f>_xlfn.XLOOKUP(A179,TN_GL97_Recon!A:A,TN_GL97_Recon!N:N,"0",0)</f>
        <v>0</v>
      </c>
      <c r="D179" s="10" t="str">
        <f>_xlfn.XLOOKUP(A179,'Tab A - TN_GR06_Pivot'!A:A,'Tab A - TN_GR06_Pivot'!E:E,"0",0)</f>
        <v>0</v>
      </c>
      <c r="E179" s="10">
        <f t="shared" si="12"/>
        <v>0</v>
      </c>
      <c r="F179" s="6">
        <f>-_xlfn.XLOOKUP(A179,'Tab C - NonGov_PTFED'!A:A,'Tab C - NonGov_PTFED'!C:C,"0",0)</f>
        <v>0</v>
      </c>
      <c r="G179" s="4">
        <f>_xlfn.XLOOKUP(A179,'Tab F - Program Income'!A:A,'Tab F - Program Income'!C:C,"0",0)</f>
        <v>0</v>
      </c>
      <c r="H179" s="4">
        <f>-_xlfn.XLOOKUP(A179,'Tab E - Rev in Different Years'!A:A,'Tab E - Rev in Different Years'!B:B,"0",0)</f>
        <v>0</v>
      </c>
      <c r="I179" s="6">
        <v>0</v>
      </c>
      <c r="J179" s="6">
        <v>0</v>
      </c>
      <c r="K179" s="6">
        <v>0</v>
      </c>
      <c r="L179" s="9">
        <f t="shared" si="13"/>
        <v>0</v>
      </c>
      <c r="M179" s="9">
        <f t="shared" si="14"/>
        <v>0</v>
      </c>
      <c r="P179" s="7">
        <f t="shared" si="15"/>
        <v>0</v>
      </c>
    </row>
    <row r="180" spans="1:16">
      <c r="A180" s="5"/>
      <c r="B180" s="10">
        <f>_xlfn.XLOOKUP(A180,TN_GL97_Recon!A:A,TN_GL97_Recon!N:N,"0",0)</f>
        <v>0</v>
      </c>
      <c r="D180" s="10" t="str">
        <f>_xlfn.XLOOKUP(A180,'Tab A - TN_GR06_Pivot'!A:A,'Tab A - TN_GR06_Pivot'!E:E,"0",0)</f>
        <v>0</v>
      </c>
      <c r="E180" s="10">
        <f t="shared" si="12"/>
        <v>0</v>
      </c>
      <c r="F180" s="6">
        <f>-_xlfn.XLOOKUP(A180,'Tab C - NonGov_PTFED'!A:A,'Tab C - NonGov_PTFED'!C:C,"0",0)</f>
        <v>0</v>
      </c>
      <c r="G180" s="4">
        <f>_xlfn.XLOOKUP(A180,'Tab F - Program Income'!A:A,'Tab F - Program Income'!C:C,"0",0)</f>
        <v>0</v>
      </c>
      <c r="H180" s="4">
        <f>-_xlfn.XLOOKUP(A180,'Tab E - Rev in Different Years'!A:A,'Tab E - Rev in Different Years'!B:B,"0",0)</f>
        <v>0</v>
      </c>
      <c r="I180" s="6">
        <v>0</v>
      </c>
      <c r="J180" s="6">
        <v>0</v>
      </c>
      <c r="K180" s="6">
        <v>0</v>
      </c>
      <c r="L180" s="9">
        <f t="shared" si="13"/>
        <v>0</v>
      </c>
      <c r="M180" s="9">
        <f t="shared" si="14"/>
        <v>0</v>
      </c>
      <c r="P180" s="7">
        <f t="shared" si="15"/>
        <v>0</v>
      </c>
    </row>
    <row r="181" spans="1:16">
      <c r="A181" s="5"/>
      <c r="B181" s="10">
        <f>_xlfn.XLOOKUP(A181,TN_GL97_Recon!A:A,TN_GL97_Recon!N:N,"0",0)</f>
        <v>0</v>
      </c>
      <c r="D181" s="10" t="str">
        <f>_xlfn.XLOOKUP(A181,'Tab A - TN_GR06_Pivot'!A:A,'Tab A - TN_GR06_Pivot'!E:E,"0",0)</f>
        <v>0</v>
      </c>
      <c r="E181" s="10">
        <f t="shared" ref="E181:E244" si="16">B181-D181</f>
        <v>0</v>
      </c>
      <c r="F181" s="6">
        <f>-_xlfn.XLOOKUP(A181,'Tab C - NonGov_PTFED'!A:A,'Tab C - NonGov_PTFED'!C:C,"0",0)</f>
        <v>0</v>
      </c>
      <c r="G181" s="4">
        <f>_xlfn.XLOOKUP(A181,'Tab F - Program Income'!A:A,'Tab F - Program Income'!C:C,"0",0)</f>
        <v>0</v>
      </c>
      <c r="H181" s="4">
        <f>-_xlfn.XLOOKUP(A181,'Tab E - Rev in Different Years'!A:A,'Tab E - Rev in Different Years'!B:B,"0",0)</f>
        <v>0</v>
      </c>
      <c r="I181" s="6">
        <v>0</v>
      </c>
      <c r="J181" s="6">
        <v>0</v>
      </c>
      <c r="K181" s="6">
        <v>0</v>
      </c>
      <c r="L181" s="9">
        <f t="shared" ref="L181:L244" si="17">SUM(F181:K181)</f>
        <v>0</v>
      </c>
      <c r="M181" s="9">
        <f t="shared" ref="M181:M244" si="18">E181-L181</f>
        <v>0</v>
      </c>
      <c r="P181" s="7">
        <f t="shared" si="15"/>
        <v>0</v>
      </c>
    </row>
    <row r="182" spans="1:16">
      <c r="A182" s="5"/>
      <c r="B182" s="10">
        <f>_xlfn.XLOOKUP(A182,TN_GL97_Recon!A:A,TN_GL97_Recon!N:N,"0",0)</f>
        <v>0</v>
      </c>
      <c r="D182" s="10" t="str">
        <f>_xlfn.XLOOKUP(A182,'Tab A - TN_GR06_Pivot'!A:A,'Tab A - TN_GR06_Pivot'!E:E,"0",0)</f>
        <v>0</v>
      </c>
      <c r="E182" s="10">
        <f t="shared" si="16"/>
        <v>0</v>
      </c>
      <c r="F182" s="6">
        <f>-_xlfn.XLOOKUP(A182,'Tab C - NonGov_PTFED'!A:A,'Tab C - NonGov_PTFED'!C:C,"0",0)</f>
        <v>0</v>
      </c>
      <c r="G182" s="4">
        <f>_xlfn.XLOOKUP(A182,'Tab F - Program Income'!A:A,'Tab F - Program Income'!C:C,"0",0)</f>
        <v>0</v>
      </c>
      <c r="H182" s="4">
        <f>-_xlfn.XLOOKUP(A182,'Tab E - Rev in Different Years'!A:A,'Tab E - Rev in Different Years'!B:B,"0",0)</f>
        <v>0</v>
      </c>
      <c r="I182" s="6">
        <v>0</v>
      </c>
      <c r="J182" s="6">
        <v>0</v>
      </c>
      <c r="K182" s="6">
        <v>0</v>
      </c>
      <c r="L182" s="9">
        <f t="shared" si="17"/>
        <v>0</v>
      </c>
      <c r="M182" s="9">
        <f t="shared" si="18"/>
        <v>0</v>
      </c>
      <c r="P182" s="7">
        <f t="shared" si="15"/>
        <v>0</v>
      </c>
    </row>
    <row r="183" spans="1:16">
      <c r="A183" s="5"/>
      <c r="B183" s="10">
        <f>_xlfn.XLOOKUP(A183,TN_GL97_Recon!A:A,TN_GL97_Recon!N:N,"0",0)</f>
        <v>0</v>
      </c>
      <c r="D183" s="10" t="str">
        <f>_xlfn.XLOOKUP(A183,'Tab A - TN_GR06_Pivot'!A:A,'Tab A - TN_GR06_Pivot'!E:E,"0",0)</f>
        <v>0</v>
      </c>
      <c r="E183" s="10">
        <f t="shared" si="16"/>
        <v>0</v>
      </c>
      <c r="F183" s="6">
        <f>-_xlfn.XLOOKUP(A183,'Tab C - NonGov_PTFED'!A:A,'Tab C - NonGov_PTFED'!C:C,"0",0)</f>
        <v>0</v>
      </c>
      <c r="G183" s="4">
        <f>_xlfn.XLOOKUP(A183,'Tab F - Program Income'!A:A,'Tab F - Program Income'!C:C,"0",0)</f>
        <v>0</v>
      </c>
      <c r="H183" s="4">
        <f>-_xlfn.XLOOKUP(A183,'Tab E - Rev in Different Years'!A:A,'Tab E - Rev in Different Years'!B:B,"0",0)</f>
        <v>0</v>
      </c>
      <c r="I183" s="6">
        <v>0</v>
      </c>
      <c r="J183" s="6">
        <v>0</v>
      </c>
      <c r="K183" s="6">
        <v>0</v>
      </c>
      <c r="L183" s="9">
        <f t="shared" si="17"/>
        <v>0</v>
      </c>
      <c r="M183" s="9">
        <f t="shared" si="18"/>
        <v>0</v>
      </c>
      <c r="P183" s="7">
        <f t="shared" si="15"/>
        <v>0</v>
      </c>
    </row>
    <row r="184" spans="1:16">
      <c r="A184" s="5"/>
      <c r="B184" s="10">
        <f>_xlfn.XLOOKUP(A184,TN_GL97_Recon!A:A,TN_GL97_Recon!N:N,"0",0)</f>
        <v>0</v>
      </c>
      <c r="D184" s="10" t="str">
        <f>_xlfn.XLOOKUP(A184,'Tab A - TN_GR06_Pivot'!A:A,'Tab A - TN_GR06_Pivot'!E:E,"0",0)</f>
        <v>0</v>
      </c>
      <c r="E184" s="10">
        <f t="shared" si="16"/>
        <v>0</v>
      </c>
      <c r="F184" s="6">
        <f>-_xlfn.XLOOKUP(A184,'Tab C - NonGov_PTFED'!A:A,'Tab C - NonGov_PTFED'!C:C,"0",0)</f>
        <v>0</v>
      </c>
      <c r="G184" s="4">
        <f>_xlfn.XLOOKUP(A184,'Tab F - Program Income'!A:A,'Tab F - Program Income'!C:C,"0",0)</f>
        <v>0</v>
      </c>
      <c r="H184" s="4">
        <f>-_xlfn.XLOOKUP(A184,'Tab E - Rev in Different Years'!A:A,'Tab E - Rev in Different Years'!B:B,"0",0)</f>
        <v>0</v>
      </c>
      <c r="I184" s="6">
        <v>0</v>
      </c>
      <c r="J184" s="6">
        <v>0</v>
      </c>
      <c r="K184" s="6">
        <v>0</v>
      </c>
      <c r="L184" s="9">
        <f t="shared" si="17"/>
        <v>0</v>
      </c>
      <c r="M184" s="9">
        <f t="shared" si="18"/>
        <v>0</v>
      </c>
      <c r="P184" s="7">
        <f t="shared" si="15"/>
        <v>0</v>
      </c>
    </row>
    <row r="185" spans="1:16">
      <c r="A185" s="5"/>
      <c r="B185" s="10">
        <f>_xlfn.XLOOKUP(A185,TN_GL97_Recon!A:A,TN_GL97_Recon!N:N,"0",0)</f>
        <v>0</v>
      </c>
      <c r="D185" s="10" t="str">
        <f>_xlfn.XLOOKUP(A185,'Tab A - TN_GR06_Pivot'!A:A,'Tab A - TN_GR06_Pivot'!E:E,"0",0)</f>
        <v>0</v>
      </c>
      <c r="E185" s="10">
        <f t="shared" si="16"/>
        <v>0</v>
      </c>
      <c r="F185" s="6">
        <f>-_xlfn.XLOOKUP(A185,'Tab C - NonGov_PTFED'!A:A,'Tab C - NonGov_PTFED'!C:C,"0",0)</f>
        <v>0</v>
      </c>
      <c r="G185" s="4">
        <f>_xlfn.XLOOKUP(A185,'Tab F - Program Income'!A:A,'Tab F - Program Income'!C:C,"0",0)</f>
        <v>0</v>
      </c>
      <c r="H185" s="4">
        <f>-_xlfn.XLOOKUP(A185,'Tab E - Rev in Different Years'!A:A,'Tab E - Rev in Different Years'!B:B,"0",0)</f>
        <v>0</v>
      </c>
      <c r="I185" s="6">
        <v>0</v>
      </c>
      <c r="J185" s="6">
        <v>0</v>
      </c>
      <c r="K185" s="6">
        <v>0</v>
      </c>
      <c r="L185" s="9">
        <f t="shared" si="17"/>
        <v>0</v>
      </c>
      <c r="M185" s="9">
        <f t="shared" si="18"/>
        <v>0</v>
      </c>
      <c r="P185" s="7">
        <f t="shared" si="15"/>
        <v>0</v>
      </c>
    </row>
    <row r="186" spans="1:16">
      <c r="A186" s="5"/>
      <c r="B186" s="10">
        <f>_xlfn.XLOOKUP(A186,TN_GL97_Recon!A:A,TN_GL97_Recon!N:N,"0",0)</f>
        <v>0</v>
      </c>
      <c r="D186" s="10" t="str">
        <f>_xlfn.XLOOKUP(A186,'Tab A - TN_GR06_Pivot'!A:A,'Tab A - TN_GR06_Pivot'!E:E,"0",0)</f>
        <v>0</v>
      </c>
      <c r="E186" s="10">
        <f t="shared" si="16"/>
        <v>0</v>
      </c>
      <c r="F186" s="6">
        <f>-_xlfn.XLOOKUP(A186,'Tab C - NonGov_PTFED'!A:A,'Tab C - NonGov_PTFED'!C:C,"0",0)</f>
        <v>0</v>
      </c>
      <c r="G186" s="4">
        <f>_xlfn.XLOOKUP(A186,'Tab F - Program Income'!A:A,'Tab F - Program Income'!C:C,"0",0)</f>
        <v>0</v>
      </c>
      <c r="H186" s="4">
        <f>-_xlfn.XLOOKUP(A186,'Tab E - Rev in Different Years'!A:A,'Tab E - Rev in Different Years'!B:B,"0",0)</f>
        <v>0</v>
      </c>
      <c r="I186" s="6">
        <v>0</v>
      </c>
      <c r="J186" s="6">
        <v>0</v>
      </c>
      <c r="K186" s="6">
        <v>0</v>
      </c>
      <c r="L186" s="9">
        <f t="shared" si="17"/>
        <v>0</v>
      </c>
      <c r="M186" s="9">
        <f t="shared" si="18"/>
        <v>0</v>
      </c>
      <c r="P186" s="7">
        <f t="shared" si="15"/>
        <v>0</v>
      </c>
    </row>
    <row r="187" spans="1:16">
      <c r="A187" s="5"/>
      <c r="B187" s="10">
        <f>_xlfn.XLOOKUP(A187,TN_GL97_Recon!A:A,TN_GL97_Recon!N:N,"0",0)</f>
        <v>0</v>
      </c>
      <c r="D187" s="10" t="str">
        <f>_xlfn.XLOOKUP(A187,'Tab A - TN_GR06_Pivot'!A:A,'Tab A - TN_GR06_Pivot'!E:E,"0",0)</f>
        <v>0</v>
      </c>
      <c r="E187" s="10">
        <f t="shared" si="16"/>
        <v>0</v>
      </c>
      <c r="F187" s="6">
        <f>-_xlfn.XLOOKUP(A187,'Tab C - NonGov_PTFED'!A:A,'Tab C - NonGov_PTFED'!C:C,"0",0)</f>
        <v>0</v>
      </c>
      <c r="G187" s="4">
        <f>_xlfn.XLOOKUP(A187,'Tab F - Program Income'!A:A,'Tab F - Program Income'!C:C,"0",0)</f>
        <v>0</v>
      </c>
      <c r="H187" s="4">
        <f>-_xlfn.XLOOKUP(A187,'Tab E - Rev in Different Years'!A:A,'Tab E - Rev in Different Years'!B:B,"0",0)</f>
        <v>0</v>
      </c>
      <c r="I187" s="6">
        <v>0</v>
      </c>
      <c r="J187" s="6">
        <v>0</v>
      </c>
      <c r="K187" s="6">
        <v>0</v>
      </c>
      <c r="L187" s="9">
        <f t="shared" si="17"/>
        <v>0</v>
      </c>
      <c r="M187" s="9">
        <f t="shared" si="18"/>
        <v>0</v>
      </c>
      <c r="P187" s="7">
        <f t="shared" si="15"/>
        <v>0</v>
      </c>
    </row>
    <row r="188" spans="1:16">
      <c r="A188" s="5"/>
      <c r="B188" s="10">
        <f>_xlfn.XLOOKUP(A188,TN_GL97_Recon!A:A,TN_GL97_Recon!N:N,"0",0)</f>
        <v>0</v>
      </c>
      <c r="D188" s="10" t="str">
        <f>_xlfn.XLOOKUP(A188,'Tab A - TN_GR06_Pivot'!A:A,'Tab A - TN_GR06_Pivot'!E:E,"0",0)</f>
        <v>0</v>
      </c>
      <c r="E188" s="10">
        <f t="shared" si="16"/>
        <v>0</v>
      </c>
      <c r="F188" s="6">
        <f>-_xlfn.XLOOKUP(A188,'Tab C - NonGov_PTFED'!A:A,'Tab C - NonGov_PTFED'!C:C,"0",0)</f>
        <v>0</v>
      </c>
      <c r="G188" s="4">
        <f>_xlfn.XLOOKUP(A188,'Tab F - Program Income'!A:A,'Tab F - Program Income'!C:C,"0",0)</f>
        <v>0</v>
      </c>
      <c r="H188" s="4">
        <f>-_xlfn.XLOOKUP(A188,'Tab E - Rev in Different Years'!A:A,'Tab E - Rev in Different Years'!B:B,"0",0)</f>
        <v>0</v>
      </c>
      <c r="I188" s="6">
        <v>0</v>
      </c>
      <c r="J188" s="6">
        <v>0</v>
      </c>
      <c r="K188" s="6">
        <v>0</v>
      </c>
      <c r="L188" s="9">
        <f t="shared" si="17"/>
        <v>0</v>
      </c>
      <c r="M188" s="9">
        <f t="shared" si="18"/>
        <v>0</v>
      </c>
      <c r="P188" s="7">
        <f t="shared" si="15"/>
        <v>0</v>
      </c>
    </row>
    <row r="189" spans="1:16">
      <c r="A189" s="5"/>
      <c r="B189" s="10">
        <f>_xlfn.XLOOKUP(A189,TN_GL97_Recon!A:A,TN_GL97_Recon!N:N,"0",0)</f>
        <v>0</v>
      </c>
      <c r="D189" s="10" t="str">
        <f>_xlfn.XLOOKUP(A189,'Tab A - TN_GR06_Pivot'!A:A,'Tab A - TN_GR06_Pivot'!E:E,"0",0)</f>
        <v>0</v>
      </c>
      <c r="E189" s="10">
        <f t="shared" si="16"/>
        <v>0</v>
      </c>
      <c r="F189" s="6">
        <f>-_xlfn.XLOOKUP(A189,'Tab C - NonGov_PTFED'!A:A,'Tab C - NonGov_PTFED'!C:C,"0",0)</f>
        <v>0</v>
      </c>
      <c r="G189" s="4">
        <f>_xlfn.XLOOKUP(A189,'Tab F - Program Income'!A:A,'Tab F - Program Income'!C:C,"0",0)</f>
        <v>0</v>
      </c>
      <c r="H189" s="4">
        <f>-_xlfn.XLOOKUP(A189,'Tab E - Rev in Different Years'!A:A,'Tab E - Rev in Different Years'!B:B,"0",0)</f>
        <v>0</v>
      </c>
      <c r="I189" s="6">
        <v>0</v>
      </c>
      <c r="J189" s="6">
        <v>0</v>
      </c>
      <c r="K189" s="6">
        <v>0</v>
      </c>
      <c r="L189" s="9">
        <f t="shared" si="17"/>
        <v>0</v>
      </c>
      <c r="M189" s="9">
        <f t="shared" si="18"/>
        <v>0</v>
      </c>
      <c r="P189" s="7">
        <f t="shared" si="15"/>
        <v>0</v>
      </c>
    </row>
    <row r="190" spans="1:16">
      <c r="A190" s="5"/>
      <c r="B190" s="10">
        <f>_xlfn.XLOOKUP(A190,TN_GL97_Recon!A:A,TN_GL97_Recon!N:N,"0",0)</f>
        <v>0</v>
      </c>
      <c r="D190" s="10" t="str">
        <f>_xlfn.XLOOKUP(A190,'Tab A - TN_GR06_Pivot'!A:A,'Tab A - TN_GR06_Pivot'!E:E,"0",0)</f>
        <v>0</v>
      </c>
      <c r="E190" s="10">
        <f t="shared" si="16"/>
        <v>0</v>
      </c>
      <c r="F190" s="6">
        <f>-_xlfn.XLOOKUP(A190,'Tab C - NonGov_PTFED'!A:A,'Tab C - NonGov_PTFED'!C:C,"0",0)</f>
        <v>0</v>
      </c>
      <c r="G190" s="4">
        <f>_xlfn.XLOOKUP(A190,'Tab F - Program Income'!A:A,'Tab F - Program Income'!C:C,"0",0)</f>
        <v>0</v>
      </c>
      <c r="H190" s="4">
        <f>-_xlfn.XLOOKUP(A190,'Tab E - Rev in Different Years'!A:A,'Tab E - Rev in Different Years'!B:B,"0",0)</f>
        <v>0</v>
      </c>
      <c r="I190" s="6">
        <v>0</v>
      </c>
      <c r="J190" s="6">
        <v>0</v>
      </c>
      <c r="K190" s="6">
        <v>0</v>
      </c>
      <c r="L190" s="9">
        <f t="shared" si="17"/>
        <v>0</v>
      </c>
      <c r="M190" s="9">
        <f t="shared" si="18"/>
        <v>0</v>
      </c>
      <c r="P190" s="7">
        <f t="shared" si="15"/>
        <v>0</v>
      </c>
    </row>
    <row r="191" spans="1:16">
      <c r="A191" s="5"/>
      <c r="B191" s="10">
        <f>_xlfn.XLOOKUP(A191,TN_GL97_Recon!A:A,TN_GL97_Recon!N:N,"0",0)</f>
        <v>0</v>
      </c>
      <c r="D191" s="10" t="str">
        <f>_xlfn.XLOOKUP(A191,'Tab A - TN_GR06_Pivot'!A:A,'Tab A - TN_GR06_Pivot'!E:E,"0",0)</f>
        <v>0</v>
      </c>
      <c r="E191" s="10">
        <f t="shared" si="16"/>
        <v>0</v>
      </c>
      <c r="F191" s="6">
        <f>-_xlfn.XLOOKUP(A191,'Tab C - NonGov_PTFED'!A:A,'Tab C - NonGov_PTFED'!C:C,"0",0)</f>
        <v>0</v>
      </c>
      <c r="G191" s="4">
        <f>_xlfn.XLOOKUP(A191,'Tab F - Program Income'!A:A,'Tab F - Program Income'!C:C,"0",0)</f>
        <v>0</v>
      </c>
      <c r="H191" s="4">
        <f>-_xlfn.XLOOKUP(A191,'Tab E - Rev in Different Years'!A:A,'Tab E - Rev in Different Years'!B:B,"0",0)</f>
        <v>0</v>
      </c>
      <c r="I191" s="6">
        <v>0</v>
      </c>
      <c r="J191" s="6">
        <v>0</v>
      </c>
      <c r="K191" s="6">
        <v>0</v>
      </c>
      <c r="L191" s="9">
        <f t="shared" si="17"/>
        <v>0</v>
      </c>
      <c r="M191" s="9">
        <f t="shared" si="18"/>
        <v>0</v>
      </c>
      <c r="P191" s="7">
        <f t="shared" si="15"/>
        <v>0</v>
      </c>
    </row>
    <row r="192" spans="1:16">
      <c r="A192" s="5"/>
      <c r="B192" s="10">
        <f>_xlfn.XLOOKUP(A192,TN_GL97_Recon!A:A,TN_GL97_Recon!N:N,"0",0)</f>
        <v>0</v>
      </c>
      <c r="D192" s="10" t="str">
        <f>_xlfn.XLOOKUP(A192,'Tab A - TN_GR06_Pivot'!A:A,'Tab A - TN_GR06_Pivot'!E:E,"0",0)</f>
        <v>0</v>
      </c>
      <c r="E192" s="10">
        <f t="shared" si="16"/>
        <v>0</v>
      </c>
      <c r="F192" s="6">
        <f>-_xlfn.XLOOKUP(A192,'Tab C - NonGov_PTFED'!A:A,'Tab C - NonGov_PTFED'!C:C,"0",0)</f>
        <v>0</v>
      </c>
      <c r="G192" s="4">
        <f>_xlfn.XLOOKUP(A192,'Tab F - Program Income'!A:A,'Tab F - Program Income'!C:C,"0",0)</f>
        <v>0</v>
      </c>
      <c r="H192" s="4">
        <f>-_xlfn.XLOOKUP(A192,'Tab E - Rev in Different Years'!A:A,'Tab E - Rev in Different Years'!B:B,"0",0)</f>
        <v>0</v>
      </c>
      <c r="I192" s="6">
        <v>0</v>
      </c>
      <c r="J192" s="6">
        <v>0</v>
      </c>
      <c r="K192" s="6">
        <v>0</v>
      </c>
      <c r="L192" s="9">
        <f t="shared" si="17"/>
        <v>0</v>
      </c>
      <c r="M192" s="9">
        <f t="shared" si="18"/>
        <v>0</v>
      </c>
      <c r="P192" s="7">
        <f t="shared" si="15"/>
        <v>0</v>
      </c>
    </row>
    <row r="193" spans="1:16">
      <c r="A193" s="5"/>
      <c r="B193" s="10">
        <f>_xlfn.XLOOKUP(A193,TN_GL97_Recon!A:A,TN_GL97_Recon!N:N,"0",0)</f>
        <v>0</v>
      </c>
      <c r="D193" s="10" t="str">
        <f>_xlfn.XLOOKUP(A193,'Tab A - TN_GR06_Pivot'!A:A,'Tab A - TN_GR06_Pivot'!E:E,"0",0)</f>
        <v>0</v>
      </c>
      <c r="E193" s="10">
        <f t="shared" si="16"/>
        <v>0</v>
      </c>
      <c r="F193" s="6">
        <f>-_xlfn.XLOOKUP(A193,'Tab C - NonGov_PTFED'!A:A,'Tab C - NonGov_PTFED'!C:C,"0",0)</f>
        <v>0</v>
      </c>
      <c r="G193" s="4">
        <f>_xlfn.XLOOKUP(A193,'Tab F - Program Income'!A:A,'Tab F - Program Income'!C:C,"0",0)</f>
        <v>0</v>
      </c>
      <c r="H193" s="4">
        <f>-_xlfn.XLOOKUP(A193,'Tab E - Rev in Different Years'!A:A,'Tab E - Rev in Different Years'!B:B,"0",0)</f>
        <v>0</v>
      </c>
      <c r="I193" s="6">
        <v>0</v>
      </c>
      <c r="J193" s="6">
        <v>0</v>
      </c>
      <c r="K193" s="6">
        <v>0</v>
      </c>
      <c r="L193" s="9">
        <f t="shared" si="17"/>
        <v>0</v>
      </c>
      <c r="M193" s="9">
        <f t="shared" si="18"/>
        <v>0</v>
      </c>
      <c r="P193" s="7">
        <f t="shared" si="15"/>
        <v>0</v>
      </c>
    </row>
    <row r="194" spans="1:16">
      <c r="A194" s="5"/>
      <c r="B194" s="10">
        <f>_xlfn.XLOOKUP(A194,TN_GL97_Recon!A:A,TN_GL97_Recon!N:N,"0",0)</f>
        <v>0</v>
      </c>
      <c r="D194" s="10" t="str">
        <f>_xlfn.XLOOKUP(A194,'Tab A - TN_GR06_Pivot'!A:A,'Tab A - TN_GR06_Pivot'!E:E,"0",0)</f>
        <v>0</v>
      </c>
      <c r="E194" s="10">
        <f t="shared" si="16"/>
        <v>0</v>
      </c>
      <c r="F194" s="6">
        <f>-_xlfn.XLOOKUP(A194,'Tab C - NonGov_PTFED'!A:A,'Tab C - NonGov_PTFED'!C:C,"0",0)</f>
        <v>0</v>
      </c>
      <c r="G194" s="4">
        <f>_xlfn.XLOOKUP(A194,'Tab F - Program Income'!A:A,'Tab F - Program Income'!C:C,"0",0)</f>
        <v>0</v>
      </c>
      <c r="H194" s="4">
        <f>-_xlfn.XLOOKUP(A194,'Tab E - Rev in Different Years'!A:A,'Tab E - Rev in Different Years'!B:B,"0",0)</f>
        <v>0</v>
      </c>
      <c r="I194" s="6">
        <v>0</v>
      </c>
      <c r="J194" s="6">
        <v>0</v>
      </c>
      <c r="K194" s="6">
        <v>0</v>
      </c>
      <c r="L194" s="9">
        <f t="shared" si="17"/>
        <v>0</v>
      </c>
      <c r="M194" s="9">
        <f t="shared" si="18"/>
        <v>0</v>
      </c>
      <c r="P194" s="7">
        <f t="shared" si="15"/>
        <v>0</v>
      </c>
    </row>
    <row r="195" spans="1:16">
      <c r="A195" s="5"/>
      <c r="B195" s="10">
        <f>_xlfn.XLOOKUP(A195,TN_GL97_Recon!A:A,TN_GL97_Recon!N:N,"0",0)</f>
        <v>0</v>
      </c>
      <c r="D195" s="10" t="str">
        <f>_xlfn.XLOOKUP(A195,'Tab A - TN_GR06_Pivot'!A:A,'Tab A - TN_GR06_Pivot'!E:E,"0",0)</f>
        <v>0</v>
      </c>
      <c r="E195" s="10">
        <f t="shared" si="16"/>
        <v>0</v>
      </c>
      <c r="F195" s="6">
        <f>-_xlfn.XLOOKUP(A195,'Tab C - NonGov_PTFED'!A:A,'Tab C - NonGov_PTFED'!C:C,"0",0)</f>
        <v>0</v>
      </c>
      <c r="G195" s="4">
        <f>_xlfn.XLOOKUP(A195,'Tab F - Program Income'!A:A,'Tab F - Program Income'!C:C,"0",0)</f>
        <v>0</v>
      </c>
      <c r="H195" s="4">
        <f>-_xlfn.XLOOKUP(A195,'Tab E - Rev in Different Years'!A:A,'Tab E - Rev in Different Years'!B:B,"0",0)</f>
        <v>0</v>
      </c>
      <c r="I195" s="6">
        <v>0</v>
      </c>
      <c r="J195" s="6">
        <v>0</v>
      </c>
      <c r="K195" s="6">
        <v>0</v>
      </c>
      <c r="L195" s="9">
        <f t="shared" si="17"/>
        <v>0</v>
      </c>
      <c r="M195" s="9">
        <f t="shared" si="18"/>
        <v>0</v>
      </c>
      <c r="P195" s="7">
        <f t="shared" si="15"/>
        <v>0</v>
      </c>
    </row>
    <row r="196" spans="1:16">
      <c r="A196" s="5"/>
      <c r="B196" s="10">
        <f>_xlfn.XLOOKUP(A196,TN_GL97_Recon!A:A,TN_GL97_Recon!N:N,"0",0)</f>
        <v>0</v>
      </c>
      <c r="D196" s="10" t="str">
        <f>_xlfn.XLOOKUP(A196,'Tab A - TN_GR06_Pivot'!A:A,'Tab A - TN_GR06_Pivot'!E:E,"0",0)</f>
        <v>0</v>
      </c>
      <c r="E196" s="10">
        <f t="shared" si="16"/>
        <v>0</v>
      </c>
      <c r="F196" s="6">
        <f>-_xlfn.XLOOKUP(A196,'Tab C - NonGov_PTFED'!A:A,'Tab C - NonGov_PTFED'!C:C,"0",0)</f>
        <v>0</v>
      </c>
      <c r="G196" s="4">
        <f>_xlfn.XLOOKUP(A196,'Tab F - Program Income'!A:A,'Tab F - Program Income'!C:C,"0",0)</f>
        <v>0</v>
      </c>
      <c r="H196" s="4">
        <f>-_xlfn.XLOOKUP(A196,'Tab E - Rev in Different Years'!A:A,'Tab E - Rev in Different Years'!B:B,"0",0)</f>
        <v>0</v>
      </c>
      <c r="I196" s="6">
        <v>0</v>
      </c>
      <c r="J196" s="6">
        <v>0</v>
      </c>
      <c r="K196" s="6">
        <v>0</v>
      </c>
      <c r="L196" s="9">
        <f t="shared" si="17"/>
        <v>0</v>
      </c>
      <c r="M196" s="9">
        <f t="shared" si="18"/>
        <v>0</v>
      </c>
      <c r="P196" s="7">
        <f t="shared" si="15"/>
        <v>0</v>
      </c>
    </row>
    <row r="197" spans="1:16">
      <c r="A197" s="5"/>
      <c r="B197" s="10">
        <f>_xlfn.XLOOKUP(A197,TN_GL97_Recon!A:A,TN_GL97_Recon!N:N,"0",0)</f>
        <v>0</v>
      </c>
      <c r="D197" s="10" t="str">
        <f>_xlfn.XLOOKUP(A197,'Tab A - TN_GR06_Pivot'!A:A,'Tab A - TN_GR06_Pivot'!E:E,"0",0)</f>
        <v>0</v>
      </c>
      <c r="E197" s="10">
        <f t="shared" si="16"/>
        <v>0</v>
      </c>
      <c r="F197" s="6">
        <f>-_xlfn.XLOOKUP(A197,'Tab C - NonGov_PTFED'!A:A,'Tab C - NonGov_PTFED'!C:C,"0",0)</f>
        <v>0</v>
      </c>
      <c r="G197" s="4">
        <f>_xlfn.XLOOKUP(A197,'Tab F - Program Income'!A:A,'Tab F - Program Income'!C:C,"0",0)</f>
        <v>0</v>
      </c>
      <c r="H197" s="4">
        <f>-_xlfn.XLOOKUP(A197,'Tab E - Rev in Different Years'!A:A,'Tab E - Rev in Different Years'!B:B,"0",0)</f>
        <v>0</v>
      </c>
      <c r="I197" s="6">
        <v>0</v>
      </c>
      <c r="J197" s="6">
        <v>0</v>
      </c>
      <c r="K197" s="6">
        <v>0</v>
      </c>
      <c r="L197" s="9">
        <f t="shared" si="17"/>
        <v>0</v>
      </c>
      <c r="M197" s="9">
        <f t="shared" si="18"/>
        <v>0</v>
      </c>
      <c r="P197" s="7">
        <f t="shared" si="15"/>
        <v>0</v>
      </c>
    </row>
    <row r="198" spans="1:16">
      <c r="A198" s="5"/>
      <c r="B198" s="10">
        <f>_xlfn.XLOOKUP(A198,TN_GL97_Recon!A:A,TN_GL97_Recon!N:N,"0",0)</f>
        <v>0</v>
      </c>
      <c r="D198" s="10" t="str">
        <f>_xlfn.XLOOKUP(A198,'Tab A - TN_GR06_Pivot'!A:A,'Tab A - TN_GR06_Pivot'!E:E,"0",0)</f>
        <v>0</v>
      </c>
      <c r="E198" s="10">
        <f t="shared" si="16"/>
        <v>0</v>
      </c>
      <c r="F198" s="6">
        <f>-_xlfn.XLOOKUP(A198,'Tab C - NonGov_PTFED'!A:A,'Tab C - NonGov_PTFED'!C:C,"0",0)</f>
        <v>0</v>
      </c>
      <c r="G198" s="4">
        <f>_xlfn.XLOOKUP(A198,'Tab F - Program Income'!A:A,'Tab F - Program Income'!C:C,"0",0)</f>
        <v>0</v>
      </c>
      <c r="H198" s="4">
        <f>-_xlfn.XLOOKUP(A198,'Tab E - Rev in Different Years'!A:A,'Tab E - Rev in Different Years'!B:B,"0",0)</f>
        <v>0</v>
      </c>
      <c r="I198" s="6">
        <v>0</v>
      </c>
      <c r="J198" s="6">
        <v>0</v>
      </c>
      <c r="K198" s="6">
        <v>0</v>
      </c>
      <c r="L198" s="9">
        <f t="shared" si="17"/>
        <v>0</v>
      </c>
      <c r="M198" s="9">
        <f t="shared" si="18"/>
        <v>0</v>
      </c>
      <c r="P198" s="7">
        <f t="shared" si="15"/>
        <v>0</v>
      </c>
    </row>
    <row r="199" spans="1:16">
      <c r="A199" s="5"/>
      <c r="B199" s="10">
        <f>_xlfn.XLOOKUP(A199,TN_GL97_Recon!A:A,TN_GL97_Recon!N:N,"0",0)</f>
        <v>0</v>
      </c>
      <c r="D199" s="10" t="str">
        <f>_xlfn.XLOOKUP(A199,'Tab A - TN_GR06_Pivot'!A:A,'Tab A - TN_GR06_Pivot'!E:E,"0",0)</f>
        <v>0</v>
      </c>
      <c r="E199" s="10">
        <f t="shared" si="16"/>
        <v>0</v>
      </c>
      <c r="F199" s="6">
        <f>-_xlfn.XLOOKUP(A199,'Tab C - NonGov_PTFED'!A:A,'Tab C - NonGov_PTFED'!C:C,"0",0)</f>
        <v>0</v>
      </c>
      <c r="G199" s="4">
        <f>_xlfn.XLOOKUP(A199,'Tab F - Program Income'!A:A,'Tab F - Program Income'!C:C,"0",0)</f>
        <v>0</v>
      </c>
      <c r="H199" s="4">
        <f>-_xlfn.XLOOKUP(A199,'Tab E - Rev in Different Years'!A:A,'Tab E - Rev in Different Years'!B:B,"0",0)</f>
        <v>0</v>
      </c>
      <c r="I199" s="6">
        <v>0</v>
      </c>
      <c r="J199" s="6">
        <v>0</v>
      </c>
      <c r="K199" s="6">
        <v>0</v>
      </c>
      <c r="L199" s="9">
        <f t="shared" si="17"/>
        <v>0</v>
      </c>
      <c r="M199" s="9">
        <f t="shared" si="18"/>
        <v>0</v>
      </c>
      <c r="P199" s="7">
        <f t="shared" si="15"/>
        <v>0</v>
      </c>
    </row>
    <row r="200" spans="1:16">
      <c r="A200" s="5"/>
      <c r="B200" s="10">
        <f>_xlfn.XLOOKUP(A200,TN_GL97_Recon!A:A,TN_GL97_Recon!N:N,"0",0)</f>
        <v>0</v>
      </c>
      <c r="D200" s="10" t="str">
        <f>_xlfn.XLOOKUP(A200,'Tab A - TN_GR06_Pivot'!A:A,'Tab A - TN_GR06_Pivot'!E:E,"0",0)</f>
        <v>0</v>
      </c>
      <c r="E200" s="10">
        <f t="shared" si="16"/>
        <v>0</v>
      </c>
      <c r="F200" s="6">
        <f>-_xlfn.XLOOKUP(A200,'Tab C - NonGov_PTFED'!A:A,'Tab C - NonGov_PTFED'!C:C,"0",0)</f>
        <v>0</v>
      </c>
      <c r="G200" s="4">
        <f>_xlfn.XLOOKUP(A200,'Tab F - Program Income'!A:A,'Tab F - Program Income'!C:C,"0",0)</f>
        <v>0</v>
      </c>
      <c r="H200" s="4">
        <f>-_xlfn.XLOOKUP(A200,'Tab E - Rev in Different Years'!A:A,'Tab E - Rev in Different Years'!B:B,"0",0)</f>
        <v>0</v>
      </c>
      <c r="I200" s="6">
        <v>0</v>
      </c>
      <c r="J200" s="6">
        <v>0</v>
      </c>
      <c r="K200" s="6">
        <v>0</v>
      </c>
      <c r="L200" s="9">
        <f t="shared" si="17"/>
        <v>0</v>
      </c>
      <c r="M200" s="9">
        <f t="shared" si="18"/>
        <v>0</v>
      </c>
      <c r="P200" s="7">
        <f t="shared" si="15"/>
        <v>0</v>
      </c>
    </row>
    <row r="201" spans="1:16">
      <c r="A201" s="5"/>
      <c r="B201" s="10">
        <f>_xlfn.XLOOKUP(A201,TN_GL97_Recon!A:A,TN_GL97_Recon!N:N,"0",0)</f>
        <v>0</v>
      </c>
      <c r="D201" s="10" t="str">
        <f>_xlfn.XLOOKUP(A201,'Tab A - TN_GR06_Pivot'!A:A,'Tab A - TN_GR06_Pivot'!E:E,"0",0)</f>
        <v>0</v>
      </c>
      <c r="E201" s="10">
        <f t="shared" si="16"/>
        <v>0</v>
      </c>
      <c r="F201" s="6">
        <f>-_xlfn.XLOOKUP(A201,'Tab C - NonGov_PTFED'!A:A,'Tab C - NonGov_PTFED'!C:C,"0",0)</f>
        <v>0</v>
      </c>
      <c r="G201" s="4">
        <f>_xlfn.XLOOKUP(A201,'Tab F - Program Income'!A:A,'Tab F - Program Income'!C:C,"0",0)</f>
        <v>0</v>
      </c>
      <c r="H201" s="4">
        <f>-_xlfn.XLOOKUP(A201,'Tab E - Rev in Different Years'!A:A,'Tab E - Rev in Different Years'!B:B,"0",0)</f>
        <v>0</v>
      </c>
      <c r="I201" s="6">
        <v>0</v>
      </c>
      <c r="J201" s="6">
        <v>0</v>
      </c>
      <c r="K201" s="6">
        <v>0</v>
      </c>
      <c r="L201" s="9">
        <f t="shared" si="17"/>
        <v>0</v>
      </c>
      <c r="M201" s="9">
        <f t="shared" si="18"/>
        <v>0</v>
      </c>
      <c r="P201" s="7">
        <f t="shared" si="15"/>
        <v>0</v>
      </c>
    </row>
    <row r="202" spans="1:16">
      <c r="A202" s="5"/>
      <c r="B202" s="10">
        <f>_xlfn.XLOOKUP(A202,TN_GL97_Recon!A:A,TN_GL97_Recon!N:N,"0",0)</f>
        <v>0</v>
      </c>
      <c r="D202" s="10" t="str">
        <f>_xlfn.XLOOKUP(A202,'Tab A - TN_GR06_Pivot'!A:A,'Tab A - TN_GR06_Pivot'!E:E,"0",0)</f>
        <v>0</v>
      </c>
      <c r="E202" s="10">
        <f t="shared" si="16"/>
        <v>0</v>
      </c>
      <c r="F202" s="6">
        <f>-_xlfn.XLOOKUP(A202,'Tab C - NonGov_PTFED'!A:A,'Tab C - NonGov_PTFED'!C:C,"0",0)</f>
        <v>0</v>
      </c>
      <c r="G202" s="4">
        <f>_xlfn.XLOOKUP(A202,'Tab F - Program Income'!A:A,'Tab F - Program Income'!C:C,"0",0)</f>
        <v>0</v>
      </c>
      <c r="H202" s="4">
        <f>-_xlfn.XLOOKUP(A202,'Tab E - Rev in Different Years'!A:A,'Tab E - Rev in Different Years'!B:B,"0",0)</f>
        <v>0</v>
      </c>
      <c r="I202" s="6">
        <v>0</v>
      </c>
      <c r="J202" s="6">
        <v>0</v>
      </c>
      <c r="K202" s="6">
        <v>0</v>
      </c>
      <c r="L202" s="9">
        <f t="shared" si="17"/>
        <v>0</v>
      </c>
      <c r="M202" s="9">
        <f t="shared" si="18"/>
        <v>0</v>
      </c>
      <c r="P202" s="7">
        <f t="shared" si="15"/>
        <v>0</v>
      </c>
    </row>
    <row r="203" spans="1:16">
      <c r="A203" s="5"/>
      <c r="B203" s="10">
        <f>_xlfn.XLOOKUP(A203,TN_GL97_Recon!A:A,TN_GL97_Recon!N:N,"0",0)</f>
        <v>0</v>
      </c>
      <c r="D203" s="10" t="str">
        <f>_xlfn.XLOOKUP(A203,'Tab A - TN_GR06_Pivot'!A:A,'Tab A - TN_GR06_Pivot'!E:E,"0",0)</f>
        <v>0</v>
      </c>
      <c r="E203" s="10">
        <f t="shared" si="16"/>
        <v>0</v>
      </c>
      <c r="F203" s="6">
        <f>-_xlfn.XLOOKUP(A203,'Tab C - NonGov_PTFED'!A:A,'Tab C - NonGov_PTFED'!C:C,"0",0)</f>
        <v>0</v>
      </c>
      <c r="G203" s="4">
        <f>_xlfn.XLOOKUP(A203,'Tab F - Program Income'!A:A,'Tab F - Program Income'!C:C,"0",0)</f>
        <v>0</v>
      </c>
      <c r="H203" s="4">
        <f>-_xlfn.XLOOKUP(A203,'Tab E - Rev in Different Years'!A:A,'Tab E - Rev in Different Years'!B:B,"0",0)</f>
        <v>0</v>
      </c>
      <c r="I203" s="6">
        <v>0</v>
      </c>
      <c r="J203" s="6">
        <v>0</v>
      </c>
      <c r="K203" s="6">
        <v>0</v>
      </c>
      <c r="L203" s="9">
        <f t="shared" si="17"/>
        <v>0</v>
      </c>
      <c r="M203" s="9">
        <f t="shared" si="18"/>
        <v>0</v>
      </c>
      <c r="P203" s="7">
        <f t="shared" ref="P203:P266" si="19">D203+L203+N203+O203</f>
        <v>0</v>
      </c>
    </row>
    <row r="204" spans="1:16">
      <c r="A204" s="5"/>
      <c r="B204" s="10">
        <f>_xlfn.XLOOKUP(A204,TN_GL97_Recon!A:A,TN_GL97_Recon!N:N,"0",0)</f>
        <v>0</v>
      </c>
      <c r="D204" s="10" t="str">
        <f>_xlfn.XLOOKUP(A204,'Tab A - TN_GR06_Pivot'!A:A,'Tab A - TN_GR06_Pivot'!E:E,"0",0)</f>
        <v>0</v>
      </c>
      <c r="E204" s="10">
        <f t="shared" si="16"/>
        <v>0</v>
      </c>
      <c r="F204" s="6">
        <f>-_xlfn.XLOOKUP(A204,'Tab C - NonGov_PTFED'!A:A,'Tab C - NonGov_PTFED'!C:C,"0",0)</f>
        <v>0</v>
      </c>
      <c r="G204" s="4">
        <f>_xlfn.XLOOKUP(A204,'Tab F - Program Income'!A:A,'Tab F - Program Income'!C:C,"0",0)</f>
        <v>0</v>
      </c>
      <c r="H204" s="4">
        <f>-_xlfn.XLOOKUP(A204,'Tab E - Rev in Different Years'!A:A,'Tab E - Rev in Different Years'!B:B,"0",0)</f>
        <v>0</v>
      </c>
      <c r="I204" s="6">
        <v>0</v>
      </c>
      <c r="J204" s="6">
        <v>0</v>
      </c>
      <c r="K204" s="6">
        <v>0</v>
      </c>
      <c r="L204" s="9">
        <f t="shared" si="17"/>
        <v>0</v>
      </c>
      <c r="M204" s="9">
        <f t="shared" si="18"/>
        <v>0</v>
      </c>
      <c r="P204" s="7">
        <f t="shared" si="19"/>
        <v>0</v>
      </c>
    </row>
    <row r="205" spans="1:16">
      <c r="A205" s="5"/>
      <c r="B205" s="10">
        <f>_xlfn.XLOOKUP(A205,TN_GL97_Recon!A:A,TN_GL97_Recon!N:N,"0",0)</f>
        <v>0</v>
      </c>
      <c r="D205" s="10" t="str">
        <f>_xlfn.XLOOKUP(A205,'Tab A - TN_GR06_Pivot'!A:A,'Tab A - TN_GR06_Pivot'!E:E,"0",0)</f>
        <v>0</v>
      </c>
      <c r="E205" s="10">
        <f t="shared" si="16"/>
        <v>0</v>
      </c>
      <c r="F205" s="6">
        <f>-_xlfn.XLOOKUP(A205,'Tab C - NonGov_PTFED'!A:A,'Tab C - NonGov_PTFED'!C:C,"0",0)</f>
        <v>0</v>
      </c>
      <c r="G205" s="4">
        <f>_xlfn.XLOOKUP(A205,'Tab F - Program Income'!A:A,'Tab F - Program Income'!C:C,"0",0)</f>
        <v>0</v>
      </c>
      <c r="H205" s="4">
        <f>-_xlfn.XLOOKUP(A205,'Tab E - Rev in Different Years'!A:A,'Tab E - Rev in Different Years'!B:B,"0",0)</f>
        <v>0</v>
      </c>
      <c r="I205" s="6">
        <v>0</v>
      </c>
      <c r="J205" s="6">
        <v>0</v>
      </c>
      <c r="K205" s="6">
        <v>0</v>
      </c>
      <c r="L205" s="9">
        <f t="shared" si="17"/>
        <v>0</v>
      </c>
      <c r="M205" s="9">
        <f t="shared" si="18"/>
        <v>0</v>
      </c>
      <c r="P205" s="7">
        <f t="shared" si="19"/>
        <v>0</v>
      </c>
    </row>
    <row r="206" spans="1:16">
      <c r="A206" s="5"/>
      <c r="B206" s="10">
        <f>_xlfn.XLOOKUP(A206,TN_GL97_Recon!A:A,TN_GL97_Recon!N:N,"0",0)</f>
        <v>0</v>
      </c>
      <c r="D206" s="10" t="str">
        <f>_xlfn.XLOOKUP(A206,'Tab A - TN_GR06_Pivot'!A:A,'Tab A - TN_GR06_Pivot'!E:E,"0",0)</f>
        <v>0</v>
      </c>
      <c r="E206" s="10">
        <f t="shared" si="16"/>
        <v>0</v>
      </c>
      <c r="F206" s="6">
        <f>-_xlfn.XLOOKUP(A206,'Tab C - NonGov_PTFED'!A:A,'Tab C - NonGov_PTFED'!C:C,"0",0)</f>
        <v>0</v>
      </c>
      <c r="G206" s="4">
        <f>_xlfn.XLOOKUP(A206,'Tab F - Program Income'!A:A,'Tab F - Program Income'!C:C,"0",0)</f>
        <v>0</v>
      </c>
      <c r="H206" s="4">
        <f>-_xlfn.XLOOKUP(A206,'Tab E - Rev in Different Years'!A:A,'Tab E - Rev in Different Years'!B:B,"0",0)</f>
        <v>0</v>
      </c>
      <c r="I206" s="6">
        <v>0</v>
      </c>
      <c r="J206" s="6">
        <v>0</v>
      </c>
      <c r="K206" s="6">
        <v>0</v>
      </c>
      <c r="L206" s="9">
        <f t="shared" si="17"/>
        <v>0</v>
      </c>
      <c r="M206" s="9">
        <f t="shared" si="18"/>
        <v>0</v>
      </c>
      <c r="P206" s="7">
        <f t="shared" si="19"/>
        <v>0</v>
      </c>
    </row>
    <row r="207" spans="1:16">
      <c r="A207" s="5"/>
      <c r="B207" s="10">
        <f>_xlfn.XLOOKUP(A207,TN_GL97_Recon!A:A,TN_GL97_Recon!N:N,"0",0)</f>
        <v>0</v>
      </c>
      <c r="D207" s="10" t="str">
        <f>_xlfn.XLOOKUP(A207,'Tab A - TN_GR06_Pivot'!A:A,'Tab A - TN_GR06_Pivot'!E:E,"0",0)</f>
        <v>0</v>
      </c>
      <c r="E207" s="10">
        <f t="shared" si="16"/>
        <v>0</v>
      </c>
      <c r="F207" s="6">
        <f>-_xlfn.XLOOKUP(A207,'Tab C - NonGov_PTFED'!A:A,'Tab C - NonGov_PTFED'!C:C,"0",0)</f>
        <v>0</v>
      </c>
      <c r="G207" s="4">
        <f>_xlfn.XLOOKUP(A207,'Tab F - Program Income'!A:A,'Tab F - Program Income'!C:C,"0",0)</f>
        <v>0</v>
      </c>
      <c r="H207" s="4">
        <f>-_xlfn.XLOOKUP(A207,'Tab E - Rev in Different Years'!A:A,'Tab E - Rev in Different Years'!B:B,"0",0)</f>
        <v>0</v>
      </c>
      <c r="I207" s="6">
        <v>0</v>
      </c>
      <c r="J207" s="6">
        <v>0</v>
      </c>
      <c r="K207" s="6">
        <v>0</v>
      </c>
      <c r="L207" s="9">
        <f t="shared" si="17"/>
        <v>0</v>
      </c>
      <c r="M207" s="9">
        <f t="shared" si="18"/>
        <v>0</v>
      </c>
      <c r="P207" s="7">
        <f t="shared" si="19"/>
        <v>0</v>
      </c>
    </row>
    <row r="208" spans="1:16">
      <c r="A208" s="5"/>
      <c r="B208" s="10">
        <f>_xlfn.XLOOKUP(A208,TN_GL97_Recon!A:A,TN_GL97_Recon!N:N,"0",0)</f>
        <v>0</v>
      </c>
      <c r="D208" s="10" t="str">
        <f>_xlfn.XLOOKUP(A208,'Tab A - TN_GR06_Pivot'!A:A,'Tab A - TN_GR06_Pivot'!E:E,"0",0)</f>
        <v>0</v>
      </c>
      <c r="E208" s="10">
        <f t="shared" si="16"/>
        <v>0</v>
      </c>
      <c r="F208" s="6">
        <f>-_xlfn.XLOOKUP(A208,'Tab C - NonGov_PTFED'!A:A,'Tab C - NonGov_PTFED'!C:C,"0",0)</f>
        <v>0</v>
      </c>
      <c r="G208" s="4">
        <f>_xlfn.XLOOKUP(A208,'Tab F - Program Income'!A:A,'Tab F - Program Income'!C:C,"0",0)</f>
        <v>0</v>
      </c>
      <c r="H208" s="4">
        <f>-_xlfn.XLOOKUP(A208,'Tab E - Rev in Different Years'!A:A,'Tab E - Rev in Different Years'!B:B,"0",0)</f>
        <v>0</v>
      </c>
      <c r="I208" s="6">
        <v>0</v>
      </c>
      <c r="J208" s="6">
        <v>0</v>
      </c>
      <c r="K208" s="6">
        <v>0</v>
      </c>
      <c r="L208" s="9">
        <f t="shared" si="17"/>
        <v>0</v>
      </c>
      <c r="M208" s="9">
        <f t="shared" si="18"/>
        <v>0</v>
      </c>
      <c r="P208" s="7">
        <f t="shared" si="19"/>
        <v>0</v>
      </c>
    </row>
    <row r="209" spans="1:16">
      <c r="A209" s="5"/>
      <c r="B209" s="10">
        <f>_xlfn.XLOOKUP(A209,TN_GL97_Recon!A:A,TN_GL97_Recon!N:N,"0",0)</f>
        <v>0</v>
      </c>
      <c r="D209" s="10" t="str">
        <f>_xlfn.XLOOKUP(A209,'Tab A - TN_GR06_Pivot'!A:A,'Tab A - TN_GR06_Pivot'!E:E,"0",0)</f>
        <v>0</v>
      </c>
      <c r="E209" s="10">
        <f t="shared" si="16"/>
        <v>0</v>
      </c>
      <c r="F209" s="6">
        <f>-_xlfn.XLOOKUP(A209,'Tab C - NonGov_PTFED'!A:A,'Tab C - NonGov_PTFED'!C:C,"0",0)</f>
        <v>0</v>
      </c>
      <c r="G209" s="4">
        <f>_xlfn.XLOOKUP(A209,'Tab F - Program Income'!A:A,'Tab F - Program Income'!C:C,"0",0)</f>
        <v>0</v>
      </c>
      <c r="H209" s="4">
        <f>-_xlfn.XLOOKUP(A209,'Tab E - Rev in Different Years'!A:A,'Tab E - Rev in Different Years'!B:B,"0",0)</f>
        <v>0</v>
      </c>
      <c r="I209" s="6">
        <v>0</v>
      </c>
      <c r="J209" s="6">
        <v>0</v>
      </c>
      <c r="K209" s="6">
        <v>0</v>
      </c>
      <c r="L209" s="9">
        <f t="shared" si="17"/>
        <v>0</v>
      </c>
      <c r="M209" s="9">
        <f t="shared" si="18"/>
        <v>0</v>
      </c>
      <c r="P209" s="7">
        <f t="shared" si="19"/>
        <v>0</v>
      </c>
    </row>
    <row r="210" spans="1:16">
      <c r="A210" s="5"/>
      <c r="B210" s="10">
        <f>_xlfn.XLOOKUP(A210,TN_GL97_Recon!A:A,TN_GL97_Recon!N:N,"0",0)</f>
        <v>0</v>
      </c>
      <c r="D210" s="10" t="str">
        <f>_xlfn.XLOOKUP(A210,'Tab A - TN_GR06_Pivot'!A:A,'Tab A - TN_GR06_Pivot'!E:E,"0",0)</f>
        <v>0</v>
      </c>
      <c r="E210" s="10">
        <f t="shared" si="16"/>
        <v>0</v>
      </c>
      <c r="F210" s="6">
        <f>-_xlfn.XLOOKUP(A210,'Tab C - NonGov_PTFED'!A:A,'Tab C - NonGov_PTFED'!C:C,"0",0)</f>
        <v>0</v>
      </c>
      <c r="G210" s="4">
        <f>_xlfn.XLOOKUP(A210,'Tab F - Program Income'!A:A,'Tab F - Program Income'!C:C,"0",0)</f>
        <v>0</v>
      </c>
      <c r="H210" s="4">
        <f>-_xlfn.XLOOKUP(A210,'Tab E - Rev in Different Years'!A:A,'Tab E - Rev in Different Years'!B:B,"0",0)</f>
        <v>0</v>
      </c>
      <c r="I210" s="6">
        <v>0</v>
      </c>
      <c r="J210" s="6">
        <v>0</v>
      </c>
      <c r="K210" s="6">
        <v>0</v>
      </c>
      <c r="L210" s="9">
        <f t="shared" si="17"/>
        <v>0</v>
      </c>
      <c r="M210" s="9">
        <f t="shared" si="18"/>
        <v>0</v>
      </c>
      <c r="P210" s="7">
        <f t="shared" si="19"/>
        <v>0</v>
      </c>
    </row>
    <row r="211" spans="1:16">
      <c r="A211" s="5"/>
      <c r="B211" s="10">
        <f>_xlfn.XLOOKUP(A211,TN_GL97_Recon!A:A,TN_GL97_Recon!N:N,"0",0)</f>
        <v>0</v>
      </c>
      <c r="D211" s="10" t="str">
        <f>_xlfn.XLOOKUP(A211,'Tab A - TN_GR06_Pivot'!A:A,'Tab A - TN_GR06_Pivot'!E:E,"0",0)</f>
        <v>0</v>
      </c>
      <c r="E211" s="10">
        <f t="shared" si="16"/>
        <v>0</v>
      </c>
      <c r="F211" s="6">
        <f>-_xlfn.XLOOKUP(A211,'Tab C - NonGov_PTFED'!A:A,'Tab C - NonGov_PTFED'!C:C,"0",0)</f>
        <v>0</v>
      </c>
      <c r="G211" s="4">
        <f>_xlfn.XLOOKUP(A211,'Tab F - Program Income'!A:A,'Tab F - Program Income'!C:C,"0",0)</f>
        <v>0</v>
      </c>
      <c r="H211" s="4">
        <f>-_xlfn.XLOOKUP(A211,'Tab E - Rev in Different Years'!A:A,'Tab E - Rev in Different Years'!B:B,"0",0)</f>
        <v>0</v>
      </c>
      <c r="I211" s="6">
        <v>0</v>
      </c>
      <c r="J211" s="6">
        <v>0</v>
      </c>
      <c r="K211" s="6">
        <v>0</v>
      </c>
      <c r="L211" s="9">
        <f t="shared" si="17"/>
        <v>0</v>
      </c>
      <c r="M211" s="9">
        <f t="shared" si="18"/>
        <v>0</v>
      </c>
      <c r="P211" s="7">
        <f t="shared" si="19"/>
        <v>0</v>
      </c>
    </row>
    <row r="212" spans="1:16">
      <c r="A212" s="5"/>
      <c r="B212" s="10">
        <f>_xlfn.XLOOKUP(A212,TN_GL97_Recon!A:A,TN_GL97_Recon!N:N,"0",0)</f>
        <v>0</v>
      </c>
      <c r="D212" s="10" t="str">
        <f>_xlfn.XLOOKUP(A212,'Tab A - TN_GR06_Pivot'!A:A,'Tab A - TN_GR06_Pivot'!E:E,"0",0)</f>
        <v>0</v>
      </c>
      <c r="E212" s="10">
        <f t="shared" si="16"/>
        <v>0</v>
      </c>
      <c r="F212" s="6">
        <f>-_xlfn.XLOOKUP(A212,'Tab C - NonGov_PTFED'!A:A,'Tab C - NonGov_PTFED'!C:C,"0",0)</f>
        <v>0</v>
      </c>
      <c r="G212" s="4">
        <f>_xlfn.XLOOKUP(A212,'Tab F - Program Income'!A:A,'Tab F - Program Income'!C:C,"0",0)</f>
        <v>0</v>
      </c>
      <c r="H212" s="4">
        <f>-_xlfn.XLOOKUP(A212,'Tab E - Rev in Different Years'!A:A,'Tab E - Rev in Different Years'!B:B,"0",0)</f>
        <v>0</v>
      </c>
      <c r="I212" s="6">
        <v>0</v>
      </c>
      <c r="J212" s="6">
        <v>0</v>
      </c>
      <c r="K212" s="6">
        <v>0</v>
      </c>
      <c r="L212" s="9">
        <f t="shared" si="17"/>
        <v>0</v>
      </c>
      <c r="M212" s="9">
        <f t="shared" si="18"/>
        <v>0</v>
      </c>
      <c r="P212" s="7">
        <f t="shared" si="19"/>
        <v>0</v>
      </c>
    </row>
    <row r="213" spans="1:16">
      <c r="A213" s="5"/>
      <c r="B213" s="10">
        <f>_xlfn.XLOOKUP(A213,TN_GL97_Recon!A:A,TN_GL97_Recon!N:N,"0",0)</f>
        <v>0</v>
      </c>
      <c r="D213" s="10" t="str">
        <f>_xlfn.XLOOKUP(A213,'Tab A - TN_GR06_Pivot'!A:A,'Tab A - TN_GR06_Pivot'!E:E,"0",0)</f>
        <v>0</v>
      </c>
      <c r="E213" s="10">
        <f t="shared" si="16"/>
        <v>0</v>
      </c>
      <c r="F213" s="6">
        <f>-_xlfn.XLOOKUP(A213,'Tab C - NonGov_PTFED'!A:A,'Tab C - NonGov_PTFED'!C:C,"0",0)</f>
        <v>0</v>
      </c>
      <c r="G213" s="4">
        <f>_xlfn.XLOOKUP(A213,'Tab F - Program Income'!A:A,'Tab F - Program Income'!C:C,"0",0)</f>
        <v>0</v>
      </c>
      <c r="H213" s="4">
        <f>-_xlfn.XLOOKUP(A213,'Tab E - Rev in Different Years'!A:A,'Tab E - Rev in Different Years'!B:B,"0",0)</f>
        <v>0</v>
      </c>
      <c r="I213" s="6">
        <v>0</v>
      </c>
      <c r="J213" s="6">
        <v>0</v>
      </c>
      <c r="K213" s="6">
        <v>0</v>
      </c>
      <c r="L213" s="9">
        <f t="shared" si="17"/>
        <v>0</v>
      </c>
      <c r="M213" s="9">
        <f t="shared" si="18"/>
        <v>0</v>
      </c>
      <c r="P213" s="7">
        <f t="shared" si="19"/>
        <v>0</v>
      </c>
    </row>
    <row r="214" spans="1:16">
      <c r="A214" s="5"/>
      <c r="B214" s="10">
        <f>_xlfn.XLOOKUP(A214,TN_GL97_Recon!A:A,TN_GL97_Recon!N:N,"0",0)</f>
        <v>0</v>
      </c>
      <c r="D214" s="10" t="str">
        <f>_xlfn.XLOOKUP(A214,'Tab A - TN_GR06_Pivot'!A:A,'Tab A - TN_GR06_Pivot'!E:E,"0",0)</f>
        <v>0</v>
      </c>
      <c r="E214" s="10">
        <f t="shared" si="16"/>
        <v>0</v>
      </c>
      <c r="F214" s="6">
        <f>-_xlfn.XLOOKUP(A214,'Tab C - NonGov_PTFED'!A:A,'Tab C - NonGov_PTFED'!C:C,"0",0)</f>
        <v>0</v>
      </c>
      <c r="G214" s="4">
        <f>_xlfn.XLOOKUP(A214,'Tab F - Program Income'!A:A,'Tab F - Program Income'!C:C,"0",0)</f>
        <v>0</v>
      </c>
      <c r="H214" s="4">
        <f>-_xlfn.XLOOKUP(A214,'Tab E - Rev in Different Years'!A:A,'Tab E - Rev in Different Years'!B:B,"0",0)</f>
        <v>0</v>
      </c>
      <c r="I214" s="6">
        <v>0</v>
      </c>
      <c r="J214" s="6">
        <v>0</v>
      </c>
      <c r="K214" s="6">
        <v>0</v>
      </c>
      <c r="L214" s="9">
        <f t="shared" si="17"/>
        <v>0</v>
      </c>
      <c r="M214" s="9">
        <f t="shared" si="18"/>
        <v>0</v>
      </c>
      <c r="P214" s="7">
        <f t="shared" si="19"/>
        <v>0</v>
      </c>
    </row>
    <row r="215" spans="1:16">
      <c r="A215" s="5"/>
      <c r="B215" s="10">
        <f>_xlfn.XLOOKUP(A215,TN_GL97_Recon!A:A,TN_GL97_Recon!N:N,"0",0)</f>
        <v>0</v>
      </c>
      <c r="D215" s="10" t="str">
        <f>_xlfn.XLOOKUP(A215,'Tab A - TN_GR06_Pivot'!A:A,'Tab A - TN_GR06_Pivot'!E:E,"0",0)</f>
        <v>0</v>
      </c>
      <c r="E215" s="10">
        <f t="shared" si="16"/>
        <v>0</v>
      </c>
      <c r="F215" s="6">
        <f>-_xlfn.XLOOKUP(A215,'Tab C - NonGov_PTFED'!A:A,'Tab C - NonGov_PTFED'!C:C,"0",0)</f>
        <v>0</v>
      </c>
      <c r="G215" s="4">
        <f>_xlfn.XLOOKUP(A215,'Tab F - Program Income'!A:A,'Tab F - Program Income'!C:C,"0",0)</f>
        <v>0</v>
      </c>
      <c r="H215" s="4">
        <f>-_xlfn.XLOOKUP(A215,'Tab E - Rev in Different Years'!A:A,'Tab E - Rev in Different Years'!B:B,"0",0)</f>
        <v>0</v>
      </c>
      <c r="I215" s="6">
        <v>0</v>
      </c>
      <c r="J215" s="6">
        <v>0</v>
      </c>
      <c r="K215" s="6">
        <v>0</v>
      </c>
      <c r="L215" s="9">
        <f t="shared" si="17"/>
        <v>0</v>
      </c>
      <c r="M215" s="9">
        <f t="shared" si="18"/>
        <v>0</v>
      </c>
      <c r="P215" s="7">
        <f t="shared" si="19"/>
        <v>0</v>
      </c>
    </row>
    <row r="216" spans="1:16">
      <c r="A216" s="5"/>
      <c r="B216" s="10">
        <f>_xlfn.XLOOKUP(A216,TN_GL97_Recon!A:A,TN_GL97_Recon!N:N,"0",0)</f>
        <v>0</v>
      </c>
      <c r="D216" s="10" t="str">
        <f>_xlfn.XLOOKUP(A216,'Tab A - TN_GR06_Pivot'!A:A,'Tab A - TN_GR06_Pivot'!E:E,"0",0)</f>
        <v>0</v>
      </c>
      <c r="E216" s="10">
        <f t="shared" si="16"/>
        <v>0</v>
      </c>
      <c r="F216" s="6">
        <f>-_xlfn.XLOOKUP(A216,'Tab C - NonGov_PTFED'!A:A,'Tab C - NonGov_PTFED'!C:C,"0",0)</f>
        <v>0</v>
      </c>
      <c r="G216" s="4">
        <f>_xlfn.XLOOKUP(A216,'Tab F - Program Income'!A:A,'Tab F - Program Income'!C:C,"0",0)</f>
        <v>0</v>
      </c>
      <c r="H216" s="4">
        <f>-_xlfn.XLOOKUP(A216,'Tab E - Rev in Different Years'!A:A,'Tab E - Rev in Different Years'!B:B,"0",0)</f>
        <v>0</v>
      </c>
      <c r="I216" s="6">
        <v>0</v>
      </c>
      <c r="J216" s="6">
        <v>0</v>
      </c>
      <c r="K216" s="6">
        <v>0</v>
      </c>
      <c r="L216" s="9">
        <f t="shared" si="17"/>
        <v>0</v>
      </c>
      <c r="M216" s="9">
        <f t="shared" si="18"/>
        <v>0</v>
      </c>
      <c r="P216" s="7">
        <f t="shared" si="19"/>
        <v>0</v>
      </c>
    </row>
    <row r="217" spans="1:16">
      <c r="A217" s="5"/>
      <c r="B217" s="10">
        <f>_xlfn.XLOOKUP(A217,TN_GL97_Recon!A:A,TN_GL97_Recon!N:N,"0",0)</f>
        <v>0</v>
      </c>
      <c r="D217" s="10" t="str">
        <f>_xlfn.XLOOKUP(A217,'Tab A - TN_GR06_Pivot'!A:A,'Tab A - TN_GR06_Pivot'!E:E,"0",0)</f>
        <v>0</v>
      </c>
      <c r="E217" s="10">
        <f t="shared" si="16"/>
        <v>0</v>
      </c>
      <c r="F217" s="6">
        <f>-_xlfn.XLOOKUP(A217,'Tab C - NonGov_PTFED'!A:A,'Tab C - NonGov_PTFED'!C:C,"0",0)</f>
        <v>0</v>
      </c>
      <c r="G217" s="4">
        <f>_xlfn.XLOOKUP(A217,'Tab F - Program Income'!A:A,'Tab F - Program Income'!C:C,"0",0)</f>
        <v>0</v>
      </c>
      <c r="H217" s="4">
        <f>-_xlfn.XLOOKUP(A217,'Tab E - Rev in Different Years'!A:A,'Tab E - Rev in Different Years'!B:B,"0",0)</f>
        <v>0</v>
      </c>
      <c r="I217" s="6">
        <v>0</v>
      </c>
      <c r="J217" s="6">
        <v>0</v>
      </c>
      <c r="K217" s="6">
        <v>0</v>
      </c>
      <c r="L217" s="9">
        <f t="shared" si="17"/>
        <v>0</v>
      </c>
      <c r="M217" s="9">
        <f t="shared" si="18"/>
        <v>0</v>
      </c>
      <c r="P217" s="7">
        <f t="shared" si="19"/>
        <v>0</v>
      </c>
    </row>
    <row r="218" spans="1:16">
      <c r="A218" s="5"/>
      <c r="B218" s="10">
        <f>_xlfn.XLOOKUP(A218,TN_GL97_Recon!A:A,TN_GL97_Recon!N:N,"0",0)</f>
        <v>0</v>
      </c>
      <c r="D218" s="10" t="str">
        <f>_xlfn.XLOOKUP(A218,'Tab A - TN_GR06_Pivot'!A:A,'Tab A - TN_GR06_Pivot'!E:E,"0",0)</f>
        <v>0</v>
      </c>
      <c r="E218" s="10">
        <f t="shared" si="16"/>
        <v>0</v>
      </c>
      <c r="F218" s="6">
        <f>-_xlfn.XLOOKUP(A218,'Tab C - NonGov_PTFED'!A:A,'Tab C - NonGov_PTFED'!C:C,"0",0)</f>
        <v>0</v>
      </c>
      <c r="G218" s="4">
        <f>_xlfn.XLOOKUP(A218,'Tab F - Program Income'!A:A,'Tab F - Program Income'!C:C,"0",0)</f>
        <v>0</v>
      </c>
      <c r="H218" s="4">
        <f>-_xlfn.XLOOKUP(A218,'Tab E - Rev in Different Years'!A:A,'Tab E - Rev in Different Years'!B:B,"0",0)</f>
        <v>0</v>
      </c>
      <c r="I218" s="6">
        <v>0</v>
      </c>
      <c r="J218" s="6">
        <v>0</v>
      </c>
      <c r="K218" s="6">
        <v>0</v>
      </c>
      <c r="L218" s="9">
        <f t="shared" si="17"/>
        <v>0</v>
      </c>
      <c r="M218" s="9">
        <f t="shared" si="18"/>
        <v>0</v>
      </c>
      <c r="P218" s="7">
        <f t="shared" si="19"/>
        <v>0</v>
      </c>
    </row>
    <row r="219" spans="1:16">
      <c r="A219" s="5"/>
      <c r="B219" s="10">
        <f>_xlfn.XLOOKUP(A219,TN_GL97_Recon!A:A,TN_GL97_Recon!N:N,"0",0)</f>
        <v>0</v>
      </c>
      <c r="D219" s="10" t="str">
        <f>_xlfn.XLOOKUP(A219,'Tab A - TN_GR06_Pivot'!A:A,'Tab A - TN_GR06_Pivot'!E:E,"0",0)</f>
        <v>0</v>
      </c>
      <c r="E219" s="10">
        <f t="shared" si="16"/>
        <v>0</v>
      </c>
      <c r="F219" s="6">
        <f>-_xlfn.XLOOKUP(A219,'Tab C - NonGov_PTFED'!A:A,'Tab C - NonGov_PTFED'!C:C,"0",0)</f>
        <v>0</v>
      </c>
      <c r="G219" s="4">
        <f>_xlfn.XLOOKUP(A219,'Tab F - Program Income'!A:A,'Tab F - Program Income'!C:C,"0",0)</f>
        <v>0</v>
      </c>
      <c r="H219" s="4">
        <f>-_xlfn.XLOOKUP(A219,'Tab E - Rev in Different Years'!A:A,'Tab E - Rev in Different Years'!B:B,"0",0)</f>
        <v>0</v>
      </c>
      <c r="I219" s="6">
        <v>0</v>
      </c>
      <c r="J219" s="6">
        <v>0</v>
      </c>
      <c r="K219" s="6">
        <v>0</v>
      </c>
      <c r="L219" s="9">
        <f t="shared" si="17"/>
        <v>0</v>
      </c>
      <c r="M219" s="9">
        <f t="shared" si="18"/>
        <v>0</v>
      </c>
      <c r="P219" s="7">
        <f t="shared" si="19"/>
        <v>0</v>
      </c>
    </row>
    <row r="220" spans="1:16">
      <c r="A220" s="5"/>
      <c r="B220" s="10">
        <f>_xlfn.XLOOKUP(A220,TN_GL97_Recon!A:A,TN_GL97_Recon!N:N,"0",0)</f>
        <v>0</v>
      </c>
      <c r="D220" s="10" t="str">
        <f>_xlfn.XLOOKUP(A220,'Tab A - TN_GR06_Pivot'!A:A,'Tab A - TN_GR06_Pivot'!E:E,"0",0)</f>
        <v>0</v>
      </c>
      <c r="E220" s="10">
        <f t="shared" si="16"/>
        <v>0</v>
      </c>
      <c r="F220" s="6">
        <f>-_xlfn.XLOOKUP(A220,'Tab C - NonGov_PTFED'!A:A,'Tab C - NonGov_PTFED'!C:C,"0",0)</f>
        <v>0</v>
      </c>
      <c r="G220" s="4">
        <f>_xlfn.XLOOKUP(A220,'Tab F - Program Income'!A:A,'Tab F - Program Income'!C:C,"0",0)</f>
        <v>0</v>
      </c>
      <c r="H220" s="4">
        <f>-_xlfn.XLOOKUP(A220,'Tab E - Rev in Different Years'!A:A,'Tab E - Rev in Different Years'!B:B,"0",0)</f>
        <v>0</v>
      </c>
      <c r="I220" s="6">
        <v>0</v>
      </c>
      <c r="J220" s="6">
        <v>0</v>
      </c>
      <c r="K220" s="6">
        <v>0</v>
      </c>
      <c r="L220" s="9">
        <f t="shared" si="17"/>
        <v>0</v>
      </c>
      <c r="M220" s="9">
        <f t="shared" si="18"/>
        <v>0</v>
      </c>
      <c r="P220" s="7">
        <f t="shared" si="19"/>
        <v>0</v>
      </c>
    </row>
    <row r="221" spans="1:16">
      <c r="A221" s="5"/>
      <c r="B221" s="10">
        <f>_xlfn.XLOOKUP(A221,TN_GL97_Recon!A:A,TN_GL97_Recon!N:N,"0",0)</f>
        <v>0</v>
      </c>
      <c r="D221" s="10" t="str">
        <f>_xlfn.XLOOKUP(A221,'Tab A - TN_GR06_Pivot'!A:A,'Tab A - TN_GR06_Pivot'!E:E,"0",0)</f>
        <v>0</v>
      </c>
      <c r="E221" s="10">
        <f t="shared" si="16"/>
        <v>0</v>
      </c>
      <c r="F221" s="6">
        <f>-_xlfn.XLOOKUP(A221,'Tab C - NonGov_PTFED'!A:A,'Tab C - NonGov_PTFED'!C:C,"0",0)</f>
        <v>0</v>
      </c>
      <c r="G221" s="4">
        <f>_xlfn.XLOOKUP(A221,'Tab F - Program Income'!A:A,'Tab F - Program Income'!C:C,"0",0)</f>
        <v>0</v>
      </c>
      <c r="H221" s="4">
        <f>-_xlfn.XLOOKUP(A221,'Tab E - Rev in Different Years'!A:A,'Tab E - Rev in Different Years'!B:B,"0",0)</f>
        <v>0</v>
      </c>
      <c r="I221" s="6">
        <v>0</v>
      </c>
      <c r="J221" s="6">
        <v>0</v>
      </c>
      <c r="K221" s="6">
        <v>0</v>
      </c>
      <c r="L221" s="9">
        <f t="shared" si="17"/>
        <v>0</v>
      </c>
      <c r="M221" s="9">
        <f t="shared" si="18"/>
        <v>0</v>
      </c>
      <c r="P221" s="7">
        <f t="shared" si="19"/>
        <v>0</v>
      </c>
    </row>
    <row r="222" spans="1:16">
      <c r="A222" s="5"/>
      <c r="B222" s="10">
        <f>_xlfn.XLOOKUP(A222,TN_GL97_Recon!A:A,TN_GL97_Recon!N:N,"0",0)</f>
        <v>0</v>
      </c>
      <c r="D222" s="10" t="str">
        <f>_xlfn.XLOOKUP(A222,'Tab A - TN_GR06_Pivot'!A:A,'Tab A - TN_GR06_Pivot'!E:E,"0",0)</f>
        <v>0</v>
      </c>
      <c r="E222" s="10">
        <f t="shared" si="16"/>
        <v>0</v>
      </c>
      <c r="F222" s="6">
        <f>-_xlfn.XLOOKUP(A222,'Tab C - NonGov_PTFED'!A:A,'Tab C - NonGov_PTFED'!C:C,"0",0)</f>
        <v>0</v>
      </c>
      <c r="G222" s="4">
        <f>_xlfn.XLOOKUP(A222,'Tab F - Program Income'!A:A,'Tab F - Program Income'!C:C,"0",0)</f>
        <v>0</v>
      </c>
      <c r="H222" s="4">
        <f>-_xlfn.XLOOKUP(A222,'Tab E - Rev in Different Years'!A:A,'Tab E - Rev in Different Years'!B:B,"0",0)</f>
        <v>0</v>
      </c>
      <c r="I222" s="6">
        <v>0</v>
      </c>
      <c r="J222" s="6">
        <v>0</v>
      </c>
      <c r="K222" s="6">
        <v>0</v>
      </c>
      <c r="L222" s="9">
        <f t="shared" si="17"/>
        <v>0</v>
      </c>
      <c r="M222" s="9">
        <f t="shared" si="18"/>
        <v>0</v>
      </c>
      <c r="P222" s="7">
        <f t="shared" si="19"/>
        <v>0</v>
      </c>
    </row>
    <row r="223" spans="1:16">
      <c r="A223" s="5"/>
      <c r="B223" s="10">
        <f>_xlfn.XLOOKUP(A223,TN_GL97_Recon!A:A,TN_GL97_Recon!N:N,"0",0)</f>
        <v>0</v>
      </c>
      <c r="D223" s="10" t="str">
        <f>_xlfn.XLOOKUP(A223,'Tab A - TN_GR06_Pivot'!A:A,'Tab A - TN_GR06_Pivot'!E:E,"0",0)</f>
        <v>0</v>
      </c>
      <c r="E223" s="10">
        <f t="shared" si="16"/>
        <v>0</v>
      </c>
      <c r="F223" s="6">
        <f>-_xlfn.XLOOKUP(A223,'Tab C - NonGov_PTFED'!A:A,'Tab C - NonGov_PTFED'!C:C,"0",0)</f>
        <v>0</v>
      </c>
      <c r="G223" s="4">
        <f>_xlfn.XLOOKUP(A223,'Tab F - Program Income'!A:A,'Tab F - Program Income'!C:C,"0",0)</f>
        <v>0</v>
      </c>
      <c r="H223" s="4">
        <f>-_xlfn.XLOOKUP(A223,'Tab E - Rev in Different Years'!A:A,'Tab E - Rev in Different Years'!B:B,"0",0)</f>
        <v>0</v>
      </c>
      <c r="I223" s="6">
        <v>0</v>
      </c>
      <c r="J223" s="6">
        <v>0</v>
      </c>
      <c r="K223" s="6">
        <v>0</v>
      </c>
      <c r="L223" s="9">
        <f t="shared" si="17"/>
        <v>0</v>
      </c>
      <c r="M223" s="9">
        <f t="shared" si="18"/>
        <v>0</v>
      </c>
      <c r="P223" s="7">
        <f t="shared" si="19"/>
        <v>0</v>
      </c>
    </row>
    <row r="224" spans="1:16">
      <c r="A224" s="5"/>
      <c r="B224" s="10">
        <f>_xlfn.XLOOKUP(A224,TN_GL97_Recon!A:A,TN_GL97_Recon!N:N,"0",0)</f>
        <v>0</v>
      </c>
      <c r="D224" s="10" t="str">
        <f>_xlfn.XLOOKUP(A224,'Tab A - TN_GR06_Pivot'!A:A,'Tab A - TN_GR06_Pivot'!E:E,"0",0)</f>
        <v>0</v>
      </c>
      <c r="E224" s="10">
        <f t="shared" si="16"/>
        <v>0</v>
      </c>
      <c r="F224" s="6">
        <f>-_xlfn.XLOOKUP(A224,'Tab C - NonGov_PTFED'!A:A,'Tab C - NonGov_PTFED'!C:C,"0",0)</f>
        <v>0</v>
      </c>
      <c r="G224" s="4">
        <f>_xlfn.XLOOKUP(A224,'Tab F - Program Income'!A:A,'Tab F - Program Income'!C:C,"0",0)</f>
        <v>0</v>
      </c>
      <c r="H224" s="4">
        <f>-_xlfn.XLOOKUP(A224,'Tab E - Rev in Different Years'!A:A,'Tab E - Rev in Different Years'!B:B,"0",0)</f>
        <v>0</v>
      </c>
      <c r="I224" s="6">
        <v>0</v>
      </c>
      <c r="J224" s="6">
        <v>0</v>
      </c>
      <c r="K224" s="6">
        <v>0</v>
      </c>
      <c r="L224" s="9">
        <f t="shared" si="17"/>
        <v>0</v>
      </c>
      <c r="M224" s="9">
        <f t="shared" si="18"/>
        <v>0</v>
      </c>
      <c r="P224" s="7">
        <f t="shared" si="19"/>
        <v>0</v>
      </c>
    </row>
    <row r="225" spans="1:16">
      <c r="A225" s="5"/>
      <c r="B225" s="10">
        <f>_xlfn.XLOOKUP(A225,TN_GL97_Recon!A:A,TN_GL97_Recon!N:N,"0",0)</f>
        <v>0</v>
      </c>
      <c r="D225" s="10" t="str">
        <f>_xlfn.XLOOKUP(A225,'Tab A - TN_GR06_Pivot'!A:A,'Tab A - TN_GR06_Pivot'!E:E,"0",0)</f>
        <v>0</v>
      </c>
      <c r="E225" s="10">
        <f t="shared" si="16"/>
        <v>0</v>
      </c>
      <c r="F225" s="6">
        <f>-_xlfn.XLOOKUP(A225,'Tab C - NonGov_PTFED'!A:A,'Tab C - NonGov_PTFED'!C:C,"0",0)</f>
        <v>0</v>
      </c>
      <c r="G225" s="4">
        <f>_xlfn.XLOOKUP(A225,'Tab F - Program Income'!A:A,'Tab F - Program Income'!C:C,"0",0)</f>
        <v>0</v>
      </c>
      <c r="H225" s="4">
        <f>-_xlfn.XLOOKUP(A225,'Tab E - Rev in Different Years'!A:A,'Tab E - Rev in Different Years'!B:B,"0",0)</f>
        <v>0</v>
      </c>
      <c r="I225" s="6">
        <v>0</v>
      </c>
      <c r="J225" s="6">
        <v>0</v>
      </c>
      <c r="K225" s="6">
        <v>0</v>
      </c>
      <c r="L225" s="9">
        <f t="shared" si="17"/>
        <v>0</v>
      </c>
      <c r="M225" s="9">
        <f t="shared" si="18"/>
        <v>0</v>
      </c>
      <c r="P225" s="7">
        <f t="shared" si="19"/>
        <v>0</v>
      </c>
    </row>
    <row r="226" spans="1:16">
      <c r="A226" s="5"/>
      <c r="B226" s="10">
        <f>_xlfn.XLOOKUP(A226,TN_GL97_Recon!A:A,TN_GL97_Recon!N:N,"0",0)</f>
        <v>0</v>
      </c>
      <c r="D226" s="10" t="str">
        <f>_xlfn.XLOOKUP(A226,'Tab A - TN_GR06_Pivot'!A:A,'Tab A - TN_GR06_Pivot'!E:E,"0",0)</f>
        <v>0</v>
      </c>
      <c r="E226" s="10">
        <f t="shared" si="16"/>
        <v>0</v>
      </c>
      <c r="F226" s="6">
        <f>-_xlfn.XLOOKUP(A226,'Tab C - NonGov_PTFED'!A:A,'Tab C - NonGov_PTFED'!C:C,"0",0)</f>
        <v>0</v>
      </c>
      <c r="G226" s="4">
        <f>_xlfn.XLOOKUP(A226,'Tab F - Program Income'!A:A,'Tab F - Program Income'!C:C,"0",0)</f>
        <v>0</v>
      </c>
      <c r="H226" s="4">
        <f>-_xlfn.XLOOKUP(A226,'Tab E - Rev in Different Years'!A:A,'Tab E - Rev in Different Years'!B:B,"0",0)</f>
        <v>0</v>
      </c>
      <c r="I226" s="6">
        <v>0</v>
      </c>
      <c r="J226" s="6">
        <v>0</v>
      </c>
      <c r="K226" s="6">
        <v>0</v>
      </c>
      <c r="L226" s="9">
        <f t="shared" si="17"/>
        <v>0</v>
      </c>
      <c r="M226" s="9">
        <f t="shared" si="18"/>
        <v>0</v>
      </c>
      <c r="P226" s="7">
        <f t="shared" si="19"/>
        <v>0</v>
      </c>
    </row>
    <row r="227" spans="1:16">
      <c r="A227" s="5"/>
      <c r="B227" s="10">
        <f>_xlfn.XLOOKUP(A227,TN_GL97_Recon!A:A,TN_GL97_Recon!N:N,"0",0)</f>
        <v>0</v>
      </c>
      <c r="D227" s="10" t="str">
        <f>_xlfn.XLOOKUP(A227,'Tab A - TN_GR06_Pivot'!A:A,'Tab A - TN_GR06_Pivot'!E:E,"0",0)</f>
        <v>0</v>
      </c>
      <c r="E227" s="10">
        <f t="shared" si="16"/>
        <v>0</v>
      </c>
      <c r="F227" s="6">
        <f>-_xlfn.XLOOKUP(A227,'Tab C - NonGov_PTFED'!A:A,'Tab C - NonGov_PTFED'!C:C,"0",0)</f>
        <v>0</v>
      </c>
      <c r="G227" s="4">
        <f>_xlfn.XLOOKUP(A227,'Tab F - Program Income'!A:A,'Tab F - Program Income'!C:C,"0",0)</f>
        <v>0</v>
      </c>
      <c r="H227" s="4">
        <f>-_xlfn.XLOOKUP(A227,'Tab E - Rev in Different Years'!A:A,'Tab E - Rev in Different Years'!B:B,"0",0)</f>
        <v>0</v>
      </c>
      <c r="I227" s="6">
        <v>0</v>
      </c>
      <c r="J227" s="6">
        <v>0</v>
      </c>
      <c r="K227" s="6">
        <v>0</v>
      </c>
      <c r="L227" s="9">
        <f t="shared" si="17"/>
        <v>0</v>
      </c>
      <c r="M227" s="9">
        <f t="shared" si="18"/>
        <v>0</v>
      </c>
      <c r="P227" s="7">
        <f t="shared" si="19"/>
        <v>0</v>
      </c>
    </row>
    <row r="228" spans="1:16">
      <c r="A228" s="5"/>
      <c r="B228" s="10">
        <f>_xlfn.XLOOKUP(A228,TN_GL97_Recon!A:A,TN_GL97_Recon!N:N,"0",0)</f>
        <v>0</v>
      </c>
      <c r="D228" s="10" t="str">
        <f>_xlfn.XLOOKUP(A228,'Tab A - TN_GR06_Pivot'!A:A,'Tab A - TN_GR06_Pivot'!E:E,"0",0)</f>
        <v>0</v>
      </c>
      <c r="E228" s="10">
        <f t="shared" si="16"/>
        <v>0</v>
      </c>
      <c r="F228" s="6">
        <f>-_xlfn.XLOOKUP(A228,'Tab C - NonGov_PTFED'!A:A,'Tab C - NonGov_PTFED'!C:C,"0",0)</f>
        <v>0</v>
      </c>
      <c r="G228" s="4">
        <f>_xlfn.XLOOKUP(A228,'Tab F - Program Income'!A:A,'Tab F - Program Income'!C:C,"0",0)</f>
        <v>0</v>
      </c>
      <c r="H228" s="4">
        <f>-_xlfn.XLOOKUP(A228,'Tab E - Rev in Different Years'!A:A,'Tab E - Rev in Different Years'!B:B,"0",0)</f>
        <v>0</v>
      </c>
      <c r="I228" s="6">
        <v>0</v>
      </c>
      <c r="J228" s="6">
        <v>0</v>
      </c>
      <c r="K228" s="6">
        <v>0</v>
      </c>
      <c r="L228" s="9">
        <f t="shared" si="17"/>
        <v>0</v>
      </c>
      <c r="M228" s="9">
        <f t="shared" si="18"/>
        <v>0</v>
      </c>
      <c r="P228" s="7">
        <f t="shared" si="19"/>
        <v>0</v>
      </c>
    </row>
    <row r="229" spans="1:16">
      <c r="A229" s="5"/>
      <c r="B229" s="10">
        <f>_xlfn.XLOOKUP(A229,TN_GL97_Recon!A:A,TN_GL97_Recon!N:N,"0",0)</f>
        <v>0</v>
      </c>
      <c r="D229" s="10" t="str">
        <f>_xlfn.XLOOKUP(A229,'Tab A - TN_GR06_Pivot'!A:A,'Tab A - TN_GR06_Pivot'!E:E,"0",0)</f>
        <v>0</v>
      </c>
      <c r="E229" s="10">
        <f t="shared" si="16"/>
        <v>0</v>
      </c>
      <c r="F229" s="6">
        <f>-_xlfn.XLOOKUP(A229,'Tab C - NonGov_PTFED'!A:A,'Tab C - NonGov_PTFED'!C:C,"0",0)</f>
        <v>0</v>
      </c>
      <c r="G229" s="4">
        <f>_xlfn.XLOOKUP(A229,'Tab F - Program Income'!A:A,'Tab F - Program Income'!C:C,"0",0)</f>
        <v>0</v>
      </c>
      <c r="H229" s="4">
        <f>-_xlfn.XLOOKUP(A229,'Tab E - Rev in Different Years'!A:A,'Tab E - Rev in Different Years'!B:B,"0",0)</f>
        <v>0</v>
      </c>
      <c r="I229" s="6">
        <v>0</v>
      </c>
      <c r="J229" s="6">
        <v>0</v>
      </c>
      <c r="K229" s="6">
        <v>0</v>
      </c>
      <c r="L229" s="9">
        <f t="shared" si="17"/>
        <v>0</v>
      </c>
      <c r="M229" s="9">
        <f t="shared" si="18"/>
        <v>0</v>
      </c>
      <c r="P229" s="7">
        <f t="shared" si="19"/>
        <v>0</v>
      </c>
    </row>
    <row r="230" spans="1:16">
      <c r="A230" s="5"/>
      <c r="B230" s="10">
        <f>_xlfn.XLOOKUP(A230,TN_GL97_Recon!A:A,TN_GL97_Recon!N:N,"0",0)</f>
        <v>0</v>
      </c>
      <c r="D230" s="10" t="str">
        <f>_xlfn.XLOOKUP(A230,'Tab A - TN_GR06_Pivot'!A:A,'Tab A - TN_GR06_Pivot'!E:E,"0",0)</f>
        <v>0</v>
      </c>
      <c r="E230" s="10">
        <f t="shared" si="16"/>
        <v>0</v>
      </c>
      <c r="F230" s="6">
        <f>-_xlfn.XLOOKUP(A230,'Tab C - NonGov_PTFED'!A:A,'Tab C - NonGov_PTFED'!C:C,"0",0)</f>
        <v>0</v>
      </c>
      <c r="G230" s="4">
        <f>_xlfn.XLOOKUP(A230,'Tab F - Program Income'!A:A,'Tab F - Program Income'!C:C,"0",0)</f>
        <v>0</v>
      </c>
      <c r="H230" s="4">
        <f>-_xlfn.XLOOKUP(A230,'Tab E - Rev in Different Years'!A:A,'Tab E - Rev in Different Years'!B:B,"0",0)</f>
        <v>0</v>
      </c>
      <c r="I230" s="6">
        <v>0</v>
      </c>
      <c r="J230" s="6">
        <v>0</v>
      </c>
      <c r="K230" s="6">
        <v>0</v>
      </c>
      <c r="L230" s="9">
        <f t="shared" si="17"/>
        <v>0</v>
      </c>
      <c r="M230" s="9">
        <f t="shared" si="18"/>
        <v>0</v>
      </c>
      <c r="P230" s="7">
        <f t="shared" si="19"/>
        <v>0</v>
      </c>
    </row>
    <row r="231" spans="1:16">
      <c r="A231" s="5"/>
      <c r="B231" s="10">
        <f>_xlfn.XLOOKUP(A231,TN_GL97_Recon!A:A,TN_GL97_Recon!N:N,"0",0)</f>
        <v>0</v>
      </c>
      <c r="D231" s="10" t="str">
        <f>_xlfn.XLOOKUP(A231,'Tab A - TN_GR06_Pivot'!A:A,'Tab A - TN_GR06_Pivot'!E:E,"0",0)</f>
        <v>0</v>
      </c>
      <c r="E231" s="10">
        <f t="shared" si="16"/>
        <v>0</v>
      </c>
      <c r="F231" s="6">
        <f>-_xlfn.XLOOKUP(A231,'Tab C - NonGov_PTFED'!A:A,'Tab C - NonGov_PTFED'!C:C,"0",0)</f>
        <v>0</v>
      </c>
      <c r="G231" s="4">
        <f>_xlfn.XLOOKUP(A231,'Tab F - Program Income'!A:A,'Tab F - Program Income'!C:C,"0",0)</f>
        <v>0</v>
      </c>
      <c r="H231" s="4">
        <f>-_xlfn.XLOOKUP(A231,'Tab E - Rev in Different Years'!A:A,'Tab E - Rev in Different Years'!B:B,"0",0)</f>
        <v>0</v>
      </c>
      <c r="I231" s="6">
        <v>0</v>
      </c>
      <c r="J231" s="6">
        <v>0</v>
      </c>
      <c r="K231" s="6">
        <v>0</v>
      </c>
      <c r="L231" s="9">
        <f t="shared" si="17"/>
        <v>0</v>
      </c>
      <c r="M231" s="9">
        <f t="shared" si="18"/>
        <v>0</v>
      </c>
      <c r="P231" s="7">
        <f t="shared" si="19"/>
        <v>0</v>
      </c>
    </row>
    <row r="232" spans="1:16">
      <c r="A232" s="5"/>
      <c r="B232" s="10">
        <f>_xlfn.XLOOKUP(A232,TN_GL97_Recon!A:A,TN_GL97_Recon!N:N,"0",0)</f>
        <v>0</v>
      </c>
      <c r="D232" s="10" t="str">
        <f>_xlfn.XLOOKUP(A232,'Tab A - TN_GR06_Pivot'!A:A,'Tab A - TN_GR06_Pivot'!E:E,"0",0)</f>
        <v>0</v>
      </c>
      <c r="E232" s="10">
        <f t="shared" si="16"/>
        <v>0</v>
      </c>
      <c r="F232" s="6">
        <f>-_xlfn.XLOOKUP(A232,'Tab C - NonGov_PTFED'!A:A,'Tab C - NonGov_PTFED'!C:C,"0",0)</f>
        <v>0</v>
      </c>
      <c r="G232" s="4">
        <f>_xlfn.XLOOKUP(A232,'Tab F - Program Income'!A:A,'Tab F - Program Income'!C:C,"0",0)</f>
        <v>0</v>
      </c>
      <c r="H232" s="4">
        <f>-_xlfn.XLOOKUP(A232,'Tab E - Rev in Different Years'!A:A,'Tab E - Rev in Different Years'!B:B,"0",0)</f>
        <v>0</v>
      </c>
      <c r="I232" s="6">
        <v>0</v>
      </c>
      <c r="J232" s="6">
        <v>0</v>
      </c>
      <c r="K232" s="6">
        <v>0</v>
      </c>
      <c r="L232" s="9">
        <f t="shared" si="17"/>
        <v>0</v>
      </c>
      <c r="M232" s="9">
        <f t="shared" si="18"/>
        <v>0</v>
      </c>
      <c r="P232" s="7">
        <f t="shared" si="19"/>
        <v>0</v>
      </c>
    </row>
    <row r="233" spans="1:16">
      <c r="A233" s="5"/>
      <c r="B233" s="10">
        <f>_xlfn.XLOOKUP(A233,TN_GL97_Recon!A:A,TN_GL97_Recon!N:N,"0",0)</f>
        <v>0</v>
      </c>
      <c r="D233" s="10" t="str">
        <f>_xlfn.XLOOKUP(A233,'Tab A - TN_GR06_Pivot'!A:A,'Tab A - TN_GR06_Pivot'!E:E,"0",0)</f>
        <v>0</v>
      </c>
      <c r="E233" s="10">
        <f t="shared" si="16"/>
        <v>0</v>
      </c>
      <c r="F233" s="6">
        <f>-_xlfn.XLOOKUP(A233,'Tab C - NonGov_PTFED'!A:A,'Tab C - NonGov_PTFED'!C:C,"0",0)</f>
        <v>0</v>
      </c>
      <c r="G233" s="4">
        <f>_xlfn.XLOOKUP(A233,'Tab F - Program Income'!A:A,'Tab F - Program Income'!C:C,"0",0)</f>
        <v>0</v>
      </c>
      <c r="H233" s="4">
        <f>-_xlfn.XLOOKUP(A233,'Tab E - Rev in Different Years'!A:A,'Tab E - Rev in Different Years'!B:B,"0",0)</f>
        <v>0</v>
      </c>
      <c r="I233" s="6">
        <v>0</v>
      </c>
      <c r="J233" s="6">
        <v>0</v>
      </c>
      <c r="K233" s="6">
        <v>0</v>
      </c>
      <c r="L233" s="9">
        <f t="shared" si="17"/>
        <v>0</v>
      </c>
      <c r="M233" s="9">
        <f t="shared" si="18"/>
        <v>0</v>
      </c>
      <c r="P233" s="7">
        <f t="shared" si="19"/>
        <v>0</v>
      </c>
    </row>
    <row r="234" spans="1:16">
      <c r="A234" s="5"/>
      <c r="B234" s="10">
        <f>_xlfn.XLOOKUP(A234,TN_GL97_Recon!A:A,TN_GL97_Recon!N:N,"0",0)</f>
        <v>0</v>
      </c>
      <c r="D234" s="10" t="str">
        <f>_xlfn.XLOOKUP(A234,'Tab A - TN_GR06_Pivot'!A:A,'Tab A - TN_GR06_Pivot'!E:E,"0",0)</f>
        <v>0</v>
      </c>
      <c r="E234" s="10">
        <f t="shared" si="16"/>
        <v>0</v>
      </c>
      <c r="F234" s="6">
        <f>-_xlfn.XLOOKUP(A234,'Tab C - NonGov_PTFED'!A:A,'Tab C - NonGov_PTFED'!C:C,"0",0)</f>
        <v>0</v>
      </c>
      <c r="G234" s="4">
        <f>_xlfn.XLOOKUP(A234,'Tab F - Program Income'!A:A,'Tab F - Program Income'!C:C,"0",0)</f>
        <v>0</v>
      </c>
      <c r="H234" s="4">
        <f>-_xlfn.XLOOKUP(A234,'Tab E - Rev in Different Years'!A:A,'Tab E - Rev in Different Years'!B:B,"0",0)</f>
        <v>0</v>
      </c>
      <c r="I234" s="6">
        <v>0</v>
      </c>
      <c r="J234" s="6">
        <v>0</v>
      </c>
      <c r="K234" s="6">
        <v>0</v>
      </c>
      <c r="L234" s="9">
        <f t="shared" si="17"/>
        <v>0</v>
      </c>
      <c r="M234" s="9">
        <f t="shared" si="18"/>
        <v>0</v>
      </c>
      <c r="P234" s="7">
        <f t="shared" si="19"/>
        <v>0</v>
      </c>
    </row>
    <row r="235" spans="1:16">
      <c r="A235" s="5"/>
      <c r="B235" s="10">
        <f>_xlfn.XLOOKUP(A235,TN_GL97_Recon!A:A,TN_GL97_Recon!N:N,"0",0)</f>
        <v>0</v>
      </c>
      <c r="D235" s="10" t="str">
        <f>_xlfn.XLOOKUP(A235,'Tab A - TN_GR06_Pivot'!A:A,'Tab A - TN_GR06_Pivot'!E:E,"0",0)</f>
        <v>0</v>
      </c>
      <c r="E235" s="10">
        <f t="shared" si="16"/>
        <v>0</v>
      </c>
      <c r="F235" s="6">
        <f>-_xlfn.XLOOKUP(A235,'Tab C - NonGov_PTFED'!A:A,'Tab C - NonGov_PTFED'!C:C,"0",0)</f>
        <v>0</v>
      </c>
      <c r="G235" s="4">
        <f>_xlfn.XLOOKUP(A235,'Tab F - Program Income'!A:A,'Tab F - Program Income'!C:C,"0",0)</f>
        <v>0</v>
      </c>
      <c r="H235" s="4">
        <f>-_xlfn.XLOOKUP(A235,'Tab E - Rev in Different Years'!A:A,'Tab E - Rev in Different Years'!B:B,"0",0)</f>
        <v>0</v>
      </c>
      <c r="I235" s="6">
        <v>0</v>
      </c>
      <c r="J235" s="6">
        <v>0</v>
      </c>
      <c r="K235" s="6">
        <v>0</v>
      </c>
      <c r="L235" s="9">
        <f t="shared" si="17"/>
        <v>0</v>
      </c>
      <c r="M235" s="9">
        <f t="shared" si="18"/>
        <v>0</v>
      </c>
      <c r="P235" s="7">
        <f t="shared" si="19"/>
        <v>0</v>
      </c>
    </row>
    <row r="236" spans="1:16">
      <c r="A236" s="5"/>
      <c r="B236" s="10">
        <f>_xlfn.XLOOKUP(A236,TN_GL97_Recon!A:A,TN_GL97_Recon!N:N,"0",0)</f>
        <v>0</v>
      </c>
      <c r="D236" s="10" t="str">
        <f>_xlfn.XLOOKUP(A236,'Tab A - TN_GR06_Pivot'!A:A,'Tab A - TN_GR06_Pivot'!E:E,"0",0)</f>
        <v>0</v>
      </c>
      <c r="E236" s="10">
        <f t="shared" si="16"/>
        <v>0</v>
      </c>
      <c r="F236" s="6">
        <f>-_xlfn.XLOOKUP(A236,'Tab C - NonGov_PTFED'!A:A,'Tab C - NonGov_PTFED'!C:C,"0",0)</f>
        <v>0</v>
      </c>
      <c r="G236" s="4">
        <f>_xlfn.XLOOKUP(A236,'Tab F - Program Income'!A:A,'Tab F - Program Income'!C:C,"0",0)</f>
        <v>0</v>
      </c>
      <c r="H236" s="4">
        <f>-_xlfn.XLOOKUP(A236,'Tab E - Rev in Different Years'!A:A,'Tab E - Rev in Different Years'!B:B,"0",0)</f>
        <v>0</v>
      </c>
      <c r="I236" s="6">
        <v>0</v>
      </c>
      <c r="J236" s="6">
        <v>0</v>
      </c>
      <c r="K236" s="6">
        <v>0</v>
      </c>
      <c r="L236" s="9">
        <f t="shared" si="17"/>
        <v>0</v>
      </c>
      <c r="M236" s="9">
        <f t="shared" si="18"/>
        <v>0</v>
      </c>
      <c r="P236" s="7">
        <f t="shared" si="19"/>
        <v>0</v>
      </c>
    </row>
    <row r="237" spans="1:16">
      <c r="A237" s="5"/>
      <c r="B237" s="10">
        <f>_xlfn.XLOOKUP(A237,TN_GL97_Recon!A:A,TN_GL97_Recon!N:N,"0",0)</f>
        <v>0</v>
      </c>
      <c r="D237" s="10" t="str">
        <f>_xlfn.XLOOKUP(A237,'Tab A - TN_GR06_Pivot'!A:A,'Tab A - TN_GR06_Pivot'!E:E,"0",0)</f>
        <v>0</v>
      </c>
      <c r="E237" s="10">
        <f t="shared" si="16"/>
        <v>0</v>
      </c>
      <c r="F237" s="6">
        <f>-_xlfn.XLOOKUP(A237,'Tab C - NonGov_PTFED'!A:A,'Tab C - NonGov_PTFED'!C:C,"0",0)</f>
        <v>0</v>
      </c>
      <c r="G237" s="4">
        <f>_xlfn.XLOOKUP(A237,'Tab F - Program Income'!A:A,'Tab F - Program Income'!C:C,"0",0)</f>
        <v>0</v>
      </c>
      <c r="H237" s="4">
        <f>-_xlfn.XLOOKUP(A237,'Tab E - Rev in Different Years'!A:A,'Tab E - Rev in Different Years'!B:B,"0",0)</f>
        <v>0</v>
      </c>
      <c r="I237" s="6">
        <v>0</v>
      </c>
      <c r="J237" s="6">
        <v>0</v>
      </c>
      <c r="K237" s="6">
        <v>0</v>
      </c>
      <c r="L237" s="9">
        <f t="shared" si="17"/>
        <v>0</v>
      </c>
      <c r="M237" s="9">
        <f t="shared" si="18"/>
        <v>0</v>
      </c>
      <c r="P237" s="7">
        <f t="shared" si="19"/>
        <v>0</v>
      </c>
    </row>
    <row r="238" spans="1:16">
      <c r="A238" s="5"/>
      <c r="B238" s="10">
        <f>_xlfn.XLOOKUP(A238,TN_GL97_Recon!A:A,TN_GL97_Recon!N:N,"0",0)</f>
        <v>0</v>
      </c>
      <c r="D238" s="10" t="str">
        <f>_xlfn.XLOOKUP(A238,'Tab A - TN_GR06_Pivot'!A:A,'Tab A - TN_GR06_Pivot'!E:E,"0",0)</f>
        <v>0</v>
      </c>
      <c r="E238" s="10">
        <f t="shared" si="16"/>
        <v>0</v>
      </c>
      <c r="F238" s="6">
        <f>-_xlfn.XLOOKUP(A238,'Tab C - NonGov_PTFED'!A:A,'Tab C - NonGov_PTFED'!C:C,"0",0)</f>
        <v>0</v>
      </c>
      <c r="G238" s="4">
        <f>_xlfn.XLOOKUP(A238,'Tab F - Program Income'!A:A,'Tab F - Program Income'!C:C,"0",0)</f>
        <v>0</v>
      </c>
      <c r="H238" s="4">
        <f>-_xlfn.XLOOKUP(A238,'Tab E - Rev in Different Years'!A:A,'Tab E - Rev in Different Years'!B:B,"0",0)</f>
        <v>0</v>
      </c>
      <c r="I238" s="6">
        <v>0</v>
      </c>
      <c r="J238" s="6">
        <v>0</v>
      </c>
      <c r="K238" s="6">
        <v>0</v>
      </c>
      <c r="L238" s="9">
        <f t="shared" si="17"/>
        <v>0</v>
      </c>
      <c r="M238" s="9">
        <f t="shared" si="18"/>
        <v>0</v>
      </c>
      <c r="P238" s="7">
        <f t="shared" si="19"/>
        <v>0</v>
      </c>
    </row>
    <row r="239" spans="1:16">
      <c r="A239" s="5"/>
      <c r="B239" s="10">
        <f>_xlfn.XLOOKUP(A239,TN_GL97_Recon!A:A,TN_GL97_Recon!N:N,"0",0)</f>
        <v>0</v>
      </c>
      <c r="D239" s="10" t="str">
        <f>_xlfn.XLOOKUP(A239,'Tab A - TN_GR06_Pivot'!A:A,'Tab A - TN_GR06_Pivot'!E:E,"0",0)</f>
        <v>0</v>
      </c>
      <c r="E239" s="10">
        <f t="shared" si="16"/>
        <v>0</v>
      </c>
      <c r="F239" s="6">
        <f>-_xlfn.XLOOKUP(A239,'Tab C - NonGov_PTFED'!A:A,'Tab C - NonGov_PTFED'!C:C,"0",0)</f>
        <v>0</v>
      </c>
      <c r="G239" s="4">
        <f>_xlfn.XLOOKUP(A239,'Tab F - Program Income'!A:A,'Tab F - Program Income'!C:C,"0",0)</f>
        <v>0</v>
      </c>
      <c r="H239" s="4">
        <f>-_xlfn.XLOOKUP(A239,'Tab E - Rev in Different Years'!A:A,'Tab E - Rev in Different Years'!B:B,"0",0)</f>
        <v>0</v>
      </c>
      <c r="I239" s="6">
        <v>0</v>
      </c>
      <c r="J239" s="6">
        <v>0</v>
      </c>
      <c r="K239" s="6">
        <v>0</v>
      </c>
      <c r="L239" s="9">
        <f t="shared" si="17"/>
        <v>0</v>
      </c>
      <c r="M239" s="9">
        <f t="shared" si="18"/>
        <v>0</v>
      </c>
      <c r="P239" s="7">
        <f t="shared" si="19"/>
        <v>0</v>
      </c>
    </row>
    <row r="240" spans="1:16">
      <c r="A240" s="5"/>
      <c r="B240" s="10">
        <f>_xlfn.XLOOKUP(A240,TN_GL97_Recon!A:A,TN_GL97_Recon!N:N,"0",0)</f>
        <v>0</v>
      </c>
      <c r="D240" s="10" t="str">
        <f>_xlfn.XLOOKUP(A240,'Tab A - TN_GR06_Pivot'!A:A,'Tab A - TN_GR06_Pivot'!E:E,"0",0)</f>
        <v>0</v>
      </c>
      <c r="E240" s="10">
        <f t="shared" si="16"/>
        <v>0</v>
      </c>
      <c r="F240" s="6">
        <f>-_xlfn.XLOOKUP(A240,'Tab C - NonGov_PTFED'!A:A,'Tab C - NonGov_PTFED'!C:C,"0",0)</f>
        <v>0</v>
      </c>
      <c r="G240" s="4">
        <f>_xlfn.XLOOKUP(A240,'Tab F - Program Income'!A:A,'Tab F - Program Income'!C:C,"0",0)</f>
        <v>0</v>
      </c>
      <c r="H240" s="4">
        <f>-_xlfn.XLOOKUP(A240,'Tab E - Rev in Different Years'!A:A,'Tab E - Rev in Different Years'!B:B,"0",0)</f>
        <v>0</v>
      </c>
      <c r="I240" s="6">
        <v>0</v>
      </c>
      <c r="J240" s="6">
        <v>0</v>
      </c>
      <c r="K240" s="6">
        <v>0</v>
      </c>
      <c r="L240" s="9">
        <f t="shared" si="17"/>
        <v>0</v>
      </c>
      <c r="M240" s="9">
        <f t="shared" si="18"/>
        <v>0</v>
      </c>
      <c r="P240" s="7">
        <f t="shared" si="19"/>
        <v>0</v>
      </c>
    </row>
    <row r="241" spans="1:16">
      <c r="A241" s="5"/>
      <c r="B241" s="10">
        <f>_xlfn.XLOOKUP(A241,TN_GL97_Recon!A:A,TN_GL97_Recon!N:N,"0",0)</f>
        <v>0</v>
      </c>
      <c r="D241" s="10" t="str">
        <f>_xlfn.XLOOKUP(A241,'Tab A - TN_GR06_Pivot'!A:A,'Tab A - TN_GR06_Pivot'!E:E,"0",0)</f>
        <v>0</v>
      </c>
      <c r="E241" s="10">
        <f t="shared" si="16"/>
        <v>0</v>
      </c>
      <c r="F241" s="6">
        <f>-_xlfn.XLOOKUP(A241,'Tab C - NonGov_PTFED'!A:A,'Tab C - NonGov_PTFED'!C:C,"0",0)</f>
        <v>0</v>
      </c>
      <c r="G241" s="4">
        <f>_xlfn.XLOOKUP(A241,'Tab F - Program Income'!A:A,'Tab F - Program Income'!C:C,"0",0)</f>
        <v>0</v>
      </c>
      <c r="H241" s="4">
        <f>-_xlfn.XLOOKUP(A241,'Tab E - Rev in Different Years'!A:A,'Tab E - Rev in Different Years'!B:B,"0",0)</f>
        <v>0</v>
      </c>
      <c r="I241" s="6">
        <v>0</v>
      </c>
      <c r="J241" s="6">
        <v>0</v>
      </c>
      <c r="K241" s="6">
        <v>0</v>
      </c>
      <c r="L241" s="9">
        <f t="shared" si="17"/>
        <v>0</v>
      </c>
      <c r="M241" s="9">
        <f t="shared" si="18"/>
        <v>0</v>
      </c>
      <c r="P241" s="7">
        <f t="shared" si="19"/>
        <v>0</v>
      </c>
    </row>
    <row r="242" spans="1:16">
      <c r="A242" s="5"/>
      <c r="B242" s="10">
        <f>_xlfn.XLOOKUP(A242,TN_GL97_Recon!A:A,TN_GL97_Recon!N:N,"0",0)</f>
        <v>0</v>
      </c>
      <c r="D242" s="10" t="str">
        <f>_xlfn.XLOOKUP(A242,'Tab A - TN_GR06_Pivot'!A:A,'Tab A - TN_GR06_Pivot'!E:E,"0",0)</f>
        <v>0</v>
      </c>
      <c r="E242" s="10">
        <f t="shared" si="16"/>
        <v>0</v>
      </c>
      <c r="F242" s="6">
        <f>-_xlfn.XLOOKUP(A242,'Tab C - NonGov_PTFED'!A:A,'Tab C - NonGov_PTFED'!C:C,"0",0)</f>
        <v>0</v>
      </c>
      <c r="G242" s="4">
        <f>_xlfn.XLOOKUP(A242,'Tab F - Program Income'!A:A,'Tab F - Program Income'!C:C,"0",0)</f>
        <v>0</v>
      </c>
      <c r="H242" s="4">
        <f>-_xlfn.XLOOKUP(A242,'Tab E - Rev in Different Years'!A:A,'Tab E - Rev in Different Years'!B:B,"0",0)</f>
        <v>0</v>
      </c>
      <c r="I242" s="6">
        <v>0</v>
      </c>
      <c r="J242" s="6">
        <v>0</v>
      </c>
      <c r="K242" s="6">
        <v>0</v>
      </c>
      <c r="L242" s="9">
        <f t="shared" si="17"/>
        <v>0</v>
      </c>
      <c r="M242" s="9">
        <f t="shared" si="18"/>
        <v>0</v>
      </c>
      <c r="P242" s="7">
        <f t="shared" si="19"/>
        <v>0</v>
      </c>
    </row>
    <row r="243" spans="1:16">
      <c r="A243" s="5"/>
      <c r="B243" s="10">
        <f>_xlfn.XLOOKUP(A243,TN_GL97_Recon!A:A,TN_GL97_Recon!N:N,"0",0)</f>
        <v>0</v>
      </c>
      <c r="D243" s="10" t="str">
        <f>_xlfn.XLOOKUP(A243,'Tab A - TN_GR06_Pivot'!A:A,'Tab A - TN_GR06_Pivot'!E:E,"0",0)</f>
        <v>0</v>
      </c>
      <c r="E243" s="10">
        <f t="shared" si="16"/>
        <v>0</v>
      </c>
      <c r="F243" s="6">
        <f>-_xlfn.XLOOKUP(A243,'Tab C - NonGov_PTFED'!A:A,'Tab C - NonGov_PTFED'!C:C,"0",0)</f>
        <v>0</v>
      </c>
      <c r="G243" s="4">
        <f>_xlfn.XLOOKUP(A243,'Tab F - Program Income'!A:A,'Tab F - Program Income'!C:C,"0",0)</f>
        <v>0</v>
      </c>
      <c r="H243" s="4">
        <f>-_xlfn.XLOOKUP(A243,'Tab E - Rev in Different Years'!A:A,'Tab E - Rev in Different Years'!B:B,"0",0)</f>
        <v>0</v>
      </c>
      <c r="I243" s="6">
        <v>0</v>
      </c>
      <c r="J243" s="6">
        <v>0</v>
      </c>
      <c r="K243" s="6">
        <v>0</v>
      </c>
      <c r="L243" s="9">
        <f t="shared" si="17"/>
        <v>0</v>
      </c>
      <c r="M243" s="9">
        <f t="shared" si="18"/>
        <v>0</v>
      </c>
      <c r="P243" s="7">
        <f t="shared" si="19"/>
        <v>0</v>
      </c>
    </row>
    <row r="244" spans="1:16">
      <c r="A244" s="5"/>
      <c r="B244" s="10">
        <f>_xlfn.XLOOKUP(A244,TN_GL97_Recon!A:A,TN_GL97_Recon!N:N,"0",0)</f>
        <v>0</v>
      </c>
      <c r="D244" s="10" t="str">
        <f>_xlfn.XLOOKUP(A244,'Tab A - TN_GR06_Pivot'!A:A,'Tab A - TN_GR06_Pivot'!E:E,"0",0)</f>
        <v>0</v>
      </c>
      <c r="E244" s="10">
        <f t="shared" si="16"/>
        <v>0</v>
      </c>
      <c r="F244" s="6">
        <f>-_xlfn.XLOOKUP(A244,'Tab C - NonGov_PTFED'!A:A,'Tab C - NonGov_PTFED'!C:C,"0",0)</f>
        <v>0</v>
      </c>
      <c r="G244" s="4">
        <f>_xlfn.XLOOKUP(A244,'Tab F - Program Income'!A:A,'Tab F - Program Income'!C:C,"0",0)</f>
        <v>0</v>
      </c>
      <c r="H244" s="4">
        <f>-_xlfn.XLOOKUP(A244,'Tab E - Rev in Different Years'!A:A,'Tab E - Rev in Different Years'!B:B,"0",0)</f>
        <v>0</v>
      </c>
      <c r="I244" s="6">
        <v>0</v>
      </c>
      <c r="J244" s="6">
        <v>0</v>
      </c>
      <c r="K244" s="6">
        <v>0</v>
      </c>
      <c r="L244" s="9">
        <f t="shared" si="17"/>
        <v>0</v>
      </c>
      <c r="M244" s="9">
        <f t="shared" si="18"/>
        <v>0</v>
      </c>
      <c r="P244" s="7">
        <f t="shared" si="19"/>
        <v>0</v>
      </c>
    </row>
    <row r="245" spans="1:16">
      <c r="A245" s="5"/>
      <c r="B245" s="10">
        <f>_xlfn.XLOOKUP(A245,TN_GL97_Recon!A:A,TN_GL97_Recon!N:N,"0",0)</f>
        <v>0</v>
      </c>
      <c r="D245" s="10" t="str">
        <f>_xlfn.XLOOKUP(A245,'Tab A - TN_GR06_Pivot'!A:A,'Tab A - TN_GR06_Pivot'!E:E,"0",0)</f>
        <v>0</v>
      </c>
      <c r="E245" s="10">
        <f t="shared" ref="E245:E308" si="20">B245-D245</f>
        <v>0</v>
      </c>
      <c r="F245" s="6">
        <f>-_xlfn.XLOOKUP(A245,'Tab C - NonGov_PTFED'!A:A,'Tab C - NonGov_PTFED'!C:C,"0",0)</f>
        <v>0</v>
      </c>
      <c r="G245" s="4">
        <f>_xlfn.XLOOKUP(A245,'Tab F - Program Income'!A:A,'Tab F - Program Income'!C:C,"0",0)</f>
        <v>0</v>
      </c>
      <c r="H245" s="4">
        <f>-_xlfn.XLOOKUP(A245,'Tab E - Rev in Different Years'!A:A,'Tab E - Rev in Different Years'!B:B,"0",0)</f>
        <v>0</v>
      </c>
      <c r="I245" s="6">
        <v>0</v>
      </c>
      <c r="J245" s="6">
        <v>0</v>
      </c>
      <c r="K245" s="6">
        <v>0</v>
      </c>
      <c r="L245" s="9">
        <f t="shared" ref="L245:L308" si="21">SUM(F245:K245)</f>
        <v>0</v>
      </c>
      <c r="M245" s="9">
        <f t="shared" ref="M245:M308" si="22">E245-L245</f>
        <v>0</v>
      </c>
      <c r="P245" s="7">
        <f t="shared" si="19"/>
        <v>0</v>
      </c>
    </row>
    <row r="246" spans="1:16">
      <c r="A246" s="5"/>
      <c r="B246" s="10">
        <f>_xlfn.XLOOKUP(A246,TN_GL97_Recon!A:A,TN_GL97_Recon!N:N,"0",0)</f>
        <v>0</v>
      </c>
      <c r="D246" s="10" t="str">
        <f>_xlfn.XLOOKUP(A246,'Tab A - TN_GR06_Pivot'!A:A,'Tab A - TN_GR06_Pivot'!E:E,"0",0)</f>
        <v>0</v>
      </c>
      <c r="E246" s="10">
        <f t="shared" si="20"/>
        <v>0</v>
      </c>
      <c r="F246" s="6">
        <f>-_xlfn.XLOOKUP(A246,'Tab C - NonGov_PTFED'!A:A,'Tab C - NonGov_PTFED'!C:C,"0",0)</f>
        <v>0</v>
      </c>
      <c r="G246" s="4">
        <f>_xlfn.XLOOKUP(A246,'Tab F - Program Income'!A:A,'Tab F - Program Income'!C:C,"0",0)</f>
        <v>0</v>
      </c>
      <c r="H246" s="4">
        <f>-_xlfn.XLOOKUP(A246,'Tab E - Rev in Different Years'!A:A,'Tab E - Rev in Different Years'!B:B,"0",0)</f>
        <v>0</v>
      </c>
      <c r="I246" s="6">
        <v>0</v>
      </c>
      <c r="J246" s="6">
        <v>0</v>
      </c>
      <c r="K246" s="6">
        <v>0</v>
      </c>
      <c r="L246" s="9">
        <f t="shared" si="21"/>
        <v>0</v>
      </c>
      <c r="M246" s="9">
        <f t="shared" si="22"/>
        <v>0</v>
      </c>
      <c r="P246" s="7">
        <f t="shared" si="19"/>
        <v>0</v>
      </c>
    </row>
    <row r="247" spans="1:16">
      <c r="A247" s="5"/>
      <c r="B247" s="10">
        <f>_xlfn.XLOOKUP(A247,TN_GL97_Recon!A:A,TN_GL97_Recon!N:N,"0",0)</f>
        <v>0</v>
      </c>
      <c r="D247" s="10" t="str">
        <f>_xlfn.XLOOKUP(A247,'Tab A - TN_GR06_Pivot'!A:A,'Tab A - TN_GR06_Pivot'!E:E,"0",0)</f>
        <v>0</v>
      </c>
      <c r="E247" s="10">
        <f t="shared" si="20"/>
        <v>0</v>
      </c>
      <c r="F247" s="6">
        <f>-_xlfn.XLOOKUP(A247,'Tab C - NonGov_PTFED'!A:A,'Tab C - NonGov_PTFED'!C:C,"0",0)</f>
        <v>0</v>
      </c>
      <c r="G247" s="4">
        <f>_xlfn.XLOOKUP(A247,'Tab F - Program Income'!A:A,'Tab F - Program Income'!C:C,"0",0)</f>
        <v>0</v>
      </c>
      <c r="H247" s="4">
        <f>-_xlfn.XLOOKUP(A247,'Tab E - Rev in Different Years'!A:A,'Tab E - Rev in Different Years'!B:B,"0",0)</f>
        <v>0</v>
      </c>
      <c r="I247" s="6">
        <v>0</v>
      </c>
      <c r="J247" s="6">
        <v>0</v>
      </c>
      <c r="K247" s="6">
        <v>0</v>
      </c>
      <c r="L247" s="9">
        <f t="shared" si="21"/>
        <v>0</v>
      </c>
      <c r="M247" s="9">
        <f t="shared" si="22"/>
        <v>0</v>
      </c>
      <c r="P247" s="7">
        <f t="shared" si="19"/>
        <v>0</v>
      </c>
    </row>
    <row r="248" spans="1:16">
      <c r="A248" s="5"/>
      <c r="B248" s="10">
        <f>_xlfn.XLOOKUP(A248,TN_GL97_Recon!A:A,TN_GL97_Recon!N:N,"0",0)</f>
        <v>0</v>
      </c>
      <c r="D248" s="10" t="str">
        <f>_xlfn.XLOOKUP(A248,'Tab A - TN_GR06_Pivot'!A:A,'Tab A - TN_GR06_Pivot'!E:E,"0",0)</f>
        <v>0</v>
      </c>
      <c r="E248" s="10">
        <f t="shared" si="20"/>
        <v>0</v>
      </c>
      <c r="F248" s="6">
        <f>-_xlfn.XLOOKUP(A248,'Tab C - NonGov_PTFED'!A:A,'Tab C - NonGov_PTFED'!C:C,"0",0)</f>
        <v>0</v>
      </c>
      <c r="G248" s="4">
        <f>_xlfn.XLOOKUP(A248,'Tab F - Program Income'!A:A,'Tab F - Program Income'!C:C,"0",0)</f>
        <v>0</v>
      </c>
      <c r="H248" s="4">
        <f>-_xlfn.XLOOKUP(A248,'Tab E - Rev in Different Years'!A:A,'Tab E - Rev in Different Years'!B:B,"0",0)</f>
        <v>0</v>
      </c>
      <c r="I248" s="6">
        <v>0</v>
      </c>
      <c r="J248" s="6">
        <v>0</v>
      </c>
      <c r="K248" s="6">
        <v>0</v>
      </c>
      <c r="L248" s="9">
        <f t="shared" si="21"/>
        <v>0</v>
      </c>
      <c r="M248" s="9">
        <f t="shared" si="22"/>
        <v>0</v>
      </c>
      <c r="P248" s="7">
        <f t="shared" si="19"/>
        <v>0</v>
      </c>
    </row>
    <row r="249" spans="1:16">
      <c r="A249" s="5"/>
      <c r="B249" s="10">
        <f>_xlfn.XLOOKUP(A249,TN_GL97_Recon!A:A,TN_GL97_Recon!N:N,"0",0)</f>
        <v>0</v>
      </c>
      <c r="D249" s="10" t="str">
        <f>_xlfn.XLOOKUP(A249,'Tab A - TN_GR06_Pivot'!A:A,'Tab A - TN_GR06_Pivot'!E:E,"0",0)</f>
        <v>0</v>
      </c>
      <c r="E249" s="10">
        <f t="shared" si="20"/>
        <v>0</v>
      </c>
      <c r="F249" s="6">
        <f>-_xlfn.XLOOKUP(A249,'Tab C - NonGov_PTFED'!A:A,'Tab C - NonGov_PTFED'!C:C,"0",0)</f>
        <v>0</v>
      </c>
      <c r="G249" s="4">
        <f>_xlfn.XLOOKUP(A249,'Tab F - Program Income'!A:A,'Tab F - Program Income'!C:C,"0",0)</f>
        <v>0</v>
      </c>
      <c r="H249" s="4">
        <f>-_xlfn.XLOOKUP(A249,'Tab E - Rev in Different Years'!A:A,'Tab E - Rev in Different Years'!B:B,"0",0)</f>
        <v>0</v>
      </c>
      <c r="I249" s="6">
        <v>0</v>
      </c>
      <c r="J249" s="6">
        <v>0</v>
      </c>
      <c r="K249" s="6">
        <v>0</v>
      </c>
      <c r="L249" s="9">
        <f t="shared" si="21"/>
        <v>0</v>
      </c>
      <c r="M249" s="9">
        <f t="shared" si="22"/>
        <v>0</v>
      </c>
      <c r="P249" s="7">
        <f t="shared" si="19"/>
        <v>0</v>
      </c>
    </row>
    <row r="250" spans="1:16">
      <c r="A250" s="5"/>
      <c r="B250" s="10">
        <f>_xlfn.XLOOKUP(A250,TN_GL97_Recon!A:A,TN_GL97_Recon!N:N,"0",0)</f>
        <v>0</v>
      </c>
      <c r="D250" s="10" t="str">
        <f>_xlfn.XLOOKUP(A250,'Tab A - TN_GR06_Pivot'!A:A,'Tab A - TN_GR06_Pivot'!E:E,"0",0)</f>
        <v>0</v>
      </c>
      <c r="E250" s="10">
        <f t="shared" si="20"/>
        <v>0</v>
      </c>
      <c r="F250" s="6">
        <f>-_xlfn.XLOOKUP(A250,'Tab C - NonGov_PTFED'!A:A,'Tab C - NonGov_PTFED'!C:C,"0",0)</f>
        <v>0</v>
      </c>
      <c r="G250" s="4">
        <f>_xlfn.XLOOKUP(A250,'Tab F - Program Income'!A:A,'Tab F - Program Income'!C:C,"0",0)</f>
        <v>0</v>
      </c>
      <c r="H250" s="4">
        <f>-_xlfn.XLOOKUP(A250,'Tab E - Rev in Different Years'!A:A,'Tab E - Rev in Different Years'!B:B,"0",0)</f>
        <v>0</v>
      </c>
      <c r="I250" s="6">
        <v>0</v>
      </c>
      <c r="J250" s="6">
        <v>0</v>
      </c>
      <c r="K250" s="6">
        <v>0</v>
      </c>
      <c r="L250" s="9">
        <f t="shared" si="21"/>
        <v>0</v>
      </c>
      <c r="M250" s="9">
        <f t="shared" si="22"/>
        <v>0</v>
      </c>
      <c r="P250" s="7">
        <f t="shared" si="19"/>
        <v>0</v>
      </c>
    </row>
    <row r="251" spans="1:16">
      <c r="A251" s="5"/>
      <c r="B251" s="10">
        <f>_xlfn.XLOOKUP(A251,TN_GL97_Recon!A:A,TN_GL97_Recon!N:N,"0",0)</f>
        <v>0</v>
      </c>
      <c r="D251" s="10" t="str">
        <f>_xlfn.XLOOKUP(A251,'Tab A - TN_GR06_Pivot'!A:A,'Tab A - TN_GR06_Pivot'!E:E,"0",0)</f>
        <v>0</v>
      </c>
      <c r="E251" s="10">
        <f t="shared" si="20"/>
        <v>0</v>
      </c>
      <c r="F251" s="6">
        <f>-_xlfn.XLOOKUP(A251,'Tab C - NonGov_PTFED'!A:A,'Tab C - NonGov_PTFED'!C:C,"0",0)</f>
        <v>0</v>
      </c>
      <c r="G251" s="4">
        <f>_xlfn.XLOOKUP(A251,'Tab F - Program Income'!A:A,'Tab F - Program Income'!C:C,"0",0)</f>
        <v>0</v>
      </c>
      <c r="H251" s="4">
        <f>-_xlfn.XLOOKUP(A251,'Tab E - Rev in Different Years'!A:A,'Tab E - Rev in Different Years'!B:B,"0",0)</f>
        <v>0</v>
      </c>
      <c r="I251" s="6">
        <v>0</v>
      </c>
      <c r="J251" s="6">
        <v>0</v>
      </c>
      <c r="K251" s="6">
        <v>0</v>
      </c>
      <c r="L251" s="9">
        <f t="shared" si="21"/>
        <v>0</v>
      </c>
      <c r="M251" s="9">
        <f t="shared" si="22"/>
        <v>0</v>
      </c>
      <c r="P251" s="7">
        <f t="shared" si="19"/>
        <v>0</v>
      </c>
    </row>
    <row r="252" spans="1:16">
      <c r="A252" s="5"/>
      <c r="B252" s="10">
        <f>_xlfn.XLOOKUP(A252,TN_GL97_Recon!A:A,TN_GL97_Recon!N:N,"0",0)</f>
        <v>0</v>
      </c>
      <c r="D252" s="10" t="str">
        <f>_xlfn.XLOOKUP(A252,'Tab A - TN_GR06_Pivot'!A:A,'Tab A - TN_GR06_Pivot'!E:E,"0",0)</f>
        <v>0</v>
      </c>
      <c r="E252" s="10">
        <f t="shared" si="20"/>
        <v>0</v>
      </c>
      <c r="F252" s="6">
        <f>-_xlfn.XLOOKUP(A252,'Tab C - NonGov_PTFED'!A:A,'Tab C - NonGov_PTFED'!C:C,"0",0)</f>
        <v>0</v>
      </c>
      <c r="G252" s="4">
        <f>_xlfn.XLOOKUP(A252,'Tab F - Program Income'!A:A,'Tab F - Program Income'!C:C,"0",0)</f>
        <v>0</v>
      </c>
      <c r="H252" s="4">
        <f>-_xlfn.XLOOKUP(A252,'Tab E - Rev in Different Years'!A:A,'Tab E - Rev in Different Years'!B:B,"0",0)</f>
        <v>0</v>
      </c>
      <c r="I252" s="6">
        <v>0</v>
      </c>
      <c r="J252" s="6">
        <v>0</v>
      </c>
      <c r="K252" s="6">
        <v>0</v>
      </c>
      <c r="L252" s="9">
        <f t="shared" si="21"/>
        <v>0</v>
      </c>
      <c r="M252" s="9">
        <f t="shared" si="22"/>
        <v>0</v>
      </c>
      <c r="P252" s="7">
        <f t="shared" si="19"/>
        <v>0</v>
      </c>
    </row>
    <row r="253" spans="1:16">
      <c r="A253" s="5"/>
      <c r="B253" s="10">
        <f>_xlfn.XLOOKUP(A253,TN_GL97_Recon!A:A,TN_GL97_Recon!N:N,"0",0)</f>
        <v>0</v>
      </c>
      <c r="D253" s="10" t="str">
        <f>_xlfn.XLOOKUP(A253,'Tab A - TN_GR06_Pivot'!A:A,'Tab A - TN_GR06_Pivot'!E:E,"0",0)</f>
        <v>0</v>
      </c>
      <c r="E253" s="10">
        <f t="shared" si="20"/>
        <v>0</v>
      </c>
      <c r="F253" s="6">
        <f>-_xlfn.XLOOKUP(A253,'Tab C - NonGov_PTFED'!A:A,'Tab C - NonGov_PTFED'!C:C,"0",0)</f>
        <v>0</v>
      </c>
      <c r="G253" s="4">
        <f>_xlfn.XLOOKUP(A253,'Tab F - Program Income'!A:A,'Tab F - Program Income'!C:C,"0",0)</f>
        <v>0</v>
      </c>
      <c r="H253" s="4">
        <f>-_xlfn.XLOOKUP(A253,'Tab E - Rev in Different Years'!A:A,'Tab E - Rev in Different Years'!B:B,"0",0)</f>
        <v>0</v>
      </c>
      <c r="I253" s="6">
        <v>0</v>
      </c>
      <c r="J253" s="6">
        <v>0</v>
      </c>
      <c r="K253" s="6">
        <v>0</v>
      </c>
      <c r="L253" s="9">
        <f t="shared" si="21"/>
        <v>0</v>
      </c>
      <c r="M253" s="9">
        <f t="shared" si="22"/>
        <v>0</v>
      </c>
      <c r="P253" s="7">
        <f t="shared" si="19"/>
        <v>0</v>
      </c>
    </row>
    <row r="254" spans="1:16">
      <c r="A254" s="5"/>
      <c r="B254" s="10">
        <f>_xlfn.XLOOKUP(A254,TN_GL97_Recon!A:A,TN_GL97_Recon!N:N,"0",0)</f>
        <v>0</v>
      </c>
      <c r="D254" s="10" t="str">
        <f>_xlfn.XLOOKUP(A254,'Tab A - TN_GR06_Pivot'!A:A,'Tab A - TN_GR06_Pivot'!E:E,"0",0)</f>
        <v>0</v>
      </c>
      <c r="E254" s="10">
        <f t="shared" si="20"/>
        <v>0</v>
      </c>
      <c r="F254" s="6">
        <f>-_xlfn.XLOOKUP(A254,'Tab C - NonGov_PTFED'!A:A,'Tab C - NonGov_PTFED'!C:C,"0",0)</f>
        <v>0</v>
      </c>
      <c r="G254" s="4">
        <f>_xlfn.XLOOKUP(A254,'Tab F - Program Income'!A:A,'Tab F - Program Income'!C:C,"0",0)</f>
        <v>0</v>
      </c>
      <c r="H254" s="4">
        <f>-_xlfn.XLOOKUP(A254,'Tab E - Rev in Different Years'!A:A,'Tab E - Rev in Different Years'!B:B,"0",0)</f>
        <v>0</v>
      </c>
      <c r="I254" s="6">
        <v>0</v>
      </c>
      <c r="J254" s="6">
        <v>0</v>
      </c>
      <c r="K254" s="6">
        <v>0</v>
      </c>
      <c r="L254" s="9">
        <f t="shared" si="21"/>
        <v>0</v>
      </c>
      <c r="M254" s="9">
        <f t="shared" si="22"/>
        <v>0</v>
      </c>
      <c r="P254" s="7">
        <f t="shared" si="19"/>
        <v>0</v>
      </c>
    </row>
    <row r="255" spans="1:16">
      <c r="A255" s="5"/>
      <c r="B255" s="10">
        <f>_xlfn.XLOOKUP(A255,TN_GL97_Recon!A:A,TN_GL97_Recon!N:N,"0",0)</f>
        <v>0</v>
      </c>
      <c r="D255" s="10" t="str">
        <f>_xlfn.XLOOKUP(A255,'Tab A - TN_GR06_Pivot'!A:A,'Tab A - TN_GR06_Pivot'!E:E,"0",0)</f>
        <v>0</v>
      </c>
      <c r="E255" s="10">
        <f t="shared" si="20"/>
        <v>0</v>
      </c>
      <c r="F255" s="6">
        <f>-_xlfn.XLOOKUP(A255,'Tab C - NonGov_PTFED'!A:A,'Tab C - NonGov_PTFED'!C:C,"0",0)</f>
        <v>0</v>
      </c>
      <c r="G255" s="4">
        <f>_xlfn.XLOOKUP(A255,'Tab F - Program Income'!A:A,'Tab F - Program Income'!C:C,"0",0)</f>
        <v>0</v>
      </c>
      <c r="H255" s="4">
        <f>-_xlfn.XLOOKUP(A255,'Tab E - Rev in Different Years'!A:A,'Tab E - Rev in Different Years'!B:B,"0",0)</f>
        <v>0</v>
      </c>
      <c r="I255" s="6">
        <v>0</v>
      </c>
      <c r="J255" s="6">
        <v>0</v>
      </c>
      <c r="K255" s="6">
        <v>0</v>
      </c>
      <c r="L255" s="9">
        <f t="shared" si="21"/>
        <v>0</v>
      </c>
      <c r="M255" s="9">
        <f t="shared" si="22"/>
        <v>0</v>
      </c>
      <c r="P255" s="7">
        <f t="shared" si="19"/>
        <v>0</v>
      </c>
    </row>
    <row r="256" spans="1:16">
      <c r="A256" s="5"/>
      <c r="B256" s="10">
        <f>_xlfn.XLOOKUP(A256,TN_GL97_Recon!A:A,TN_GL97_Recon!N:N,"0",0)</f>
        <v>0</v>
      </c>
      <c r="D256" s="10" t="str">
        <f>_xlfn.XLOOKUP(A256,'Tab A - TN_GR06_Pivot'!A:A,'Tab A - TN_GR06_Pivot'!E:E,"0",0)</f>
        <v>0</v>
      </c>
      <c r="E256" s="10">
        <f t="shared" si="20"/>
        <v>0</v>
      </c>
      <c r="F256" s="6">
        <f>-_xlfn.XLOOKUP(A256,'Tab C - NonGov_PTFED'!A:A,'Tab C - NonGov_PTFED'!C:C,"0",0)</f>
        <v>0</v>
      </c>
      <c r="G256" s="4">
        <f>_xlfn.XLOOKUP(A256,'Tab F - Program Income'!A:A,'Tab F - Program Income'!C:C,"0",0)</f>
        <v>0</v>
      </c>
      <c r="H256" s="4">
        <f>-_xlfn.XLOOKUP(A256,'Tab E - Rev in Different Years'!A:A,'Tab E - Rev in Different Years'!B:B,"0",0)</f>
        <v>0</v>
      </c>
      <c r="I256" s="6">
        <v>0</v>
      </c>
      <c r="J256" s="6">
        <v>0</v>
      </c>
      <c r="K256" s="6">
        <v>0</v>
      </c>
      <c r="L256" s="9">
        <f t="shared" si="21"/>
        <v>0</v>
      </c>
      <c r="M256" s="9">
        <f t="shared" si="22"/>
        <v>0</v>
      </c>
      <c r="P256" s="7">
        <f t="shared" si="19"/>
        <v>0</v>
      </c>
    </row>
    <row r="257" spans="1:16">
      <c r="A257" s="5"/>
      <c r="B257" s="10">
        <f>_xlfn.XLOOKUP(A257,TN_GL97_Recon!A:A,TN_GL97_Recon!N:N,"0",0)</f>
        <v>0</v>
      </c>
      <c r="D257" s="10" t="str">
        <f>_xlfn.XLOOKUP(A257,'Tab A - TN_GR06_Pivot'!A:A,'Tab A - TN_GR06_Pivot'!E:E,"0",0)</f>
        <v>0</v>
      </c>
      <c r="E257" s="10">
        <f t="shared" si="20"/>
        <v>0</v>
      </c>
      <c r="F257" s="6">
        <f>-_xlfn.XLOOKUP(A257,'Tab C - NonGov_PTFED'!A:A,'Tab C - NonGov_PTFED'!C:C,"0",0)</f>
        <v>0</v>
      </c>
      <c r="G257" s="4">
        <f>_xlfn.XLOOKUP(A257,'Tab F - Program Income'!A:A,'Tab F - Program Income'!C:C,"0",0)</f>
        <v>0</v>
      </c>
      <c r="H257" s="4">
        <f>-_xlfn.XLOOKUP(A257,'Tab E - Rev in Different Years'!A:A,'Tab E - Rev in Different Years'!B:B,"0",0)</f>
        <v>0</v>
      </c>
      <c r="I257" s="6">
        <v>0</v>
      </c>
      <c r="J257" s="6">
        <v>0</v>
      </c>
      <c r="K257" s="6">
        <v>0</v>
      </c>
      <c r="L257" s="9">
        <f t="shared" si="21"/>
        <v>0</v>
      </c>
      <c r="M257" s="9">
        <f t="shared" si="22"/>
        <v>0</v>
      </c>
      <c r="P257" s="7">
        <f t="shared" si="19"/>
        <v>0</v>
      </c>
    </row>
    <row r="258" spans="1:16">
      <c r="A258" s="5"/>
      <c r="B258" s="10">
        <f>_xlfn.XLOOKUP(A258,TN_GL97_Recon!A:A,TN_GL97_Recon!N:N,"0",0)</f>
        <v>0</v>
      </c>
      <c r="D258" s="10" t="str">
        <f>_xlfn.XLOOKUP(A258,'Tab A - TN_GR06_Pivot'!A:A,'Tab A - TN_GR06_Pivot'!E:E,"0",0)</f>
        <v>0</v>
      </c>
      <c r="E258" s="10">
        <f t="shared" si="20"/>
        <v>0</v>
      </c>
      <c r="F258" s="6">
        <f>-_xlfn.XLOOKUP(A258,'Tab C - NonGov_PTFED'!A:A,'Tab C - NonGov_PTFED'!C:C,"0",0)</f>
        <v>0</v>
      </c>
      <c r="G258" s="4">
        <f>_xlfn.XLOOKUP(A258,'Tab F - Program Income'!A:A,'Tab F - Program Income'!C:C,"0",0)</f>
        <v>0</v>
      </c>
      <c r="H258" s="4">
        <f>-_xlfn.XLOOKUP(A258,'Tab E - Rev in Different Years'!A:A,'Tab E - Rev in Different Years'!B:B,"0",0)</f>
        <v>0</v>
      </c>
      <c r="I258" s="6">
        <v>0</v>
      </c>
      <c r="J258" s="6">
        <v>0</v>
      </c>
      <c r="K258" s="6">
        <v>0</v>
      </c>
      <c r="L258" s="9">
        <f t="shared" si="21"/>
        <v>0</v>
      </c>
      <c r="M258" s="9">
        <f t="shared" si="22"/>
        <v>0</v>
      </c>
      <c r="P258" s="7">
        <f t="shared" si="19"/>
        <v>0</v>
      </c>
    </row>
    <row r="259" spans="1:16">
      <c r="A259" s="5"/>
      <c r="B259" s="10">
        <f>_xlfn.XLOOKUP(A259,TN_GL97_Recon!A:A,TN_GL97_Recon!N:N,"0",0)</f>
        <v>0</v>
      </c>
      <c r="D259" s="10" t="str">
        <f>_xlfn.XLOOKUP(A259,'Tab A - TN_GR06_Pivot'!A:A,'Tab A - TN_GR06_Pivot'!E:E,"0",0)</f>
        <v>0</v>
      </c>
      <c r="E259" s="10">
        <f t="shared" si="20"/>
        <v>0</v>
      </c>
      <c r="F259" s="6">
        <f>-_xlfn.XLOOKUP(A259,'Tab C - NonGov_PTFED'!A:A,'Tab C - NonGov_PTFED'!C:C,"0",0)</f>
        <v>0</v>
      </c>
      <c r="G259" s="4">
        <f>_xlfn.XLOOKUP(A259,'Tab F - Program Income'!A:A,'Tab F - Program Income'!C:C,"0",0)</f>
        <v>0</v>
      </c>
      <c r="H259" s="4">
        <f>-_xlfn.XLOOKUP(A259,'Tab E - Rev in Different Years'!A:A,'Tab E - Rev in Different Years'!B:B,"0",0)</f>
        <v>0</v>
      </c>
      <c r="I259" s="6">
        <v>0</v>
      </c>
      <c r="J259" s="6">
        <v>0</v>
      </c>
      <c r="K259" s="6">
        <v>0</v>
      </c>
      <c r="L259" s="9">
        <f t="shared" si="21"/>
        <v>0</v>
      </c>
      <c r="M259" s="9">
        <f t="shared" si="22"/>
        <v>0</v>
      </c>
      <c r="P259" s="7">
        <f t="shared" si="19"/>
        <v>0</v>
      </c>
    </row>
    <row r="260" spans="1:16">
      <c r="A260" s="5"/>
      <c r="B260" s="10">
        <f>_xlfn.XLOOKUP(A260,TN_GL97_Recon!A:A,TN_GL97_Recon!N:N,"0",0)</f>
        <v>0</v>
      </c>
      <c r="D260" s="10" t="str">
        <f>_xlfn.XLOOKUP(A260,'Tab A - TN_GR06_Pivot'!A:A,'Tab A - TN_GR06_Pivot'!E:E,"0",0)</f>
        <v>0</v>
      </c>
      <c r="E260" s="10">
        <f t="shared" si="20"/>
        <v>0</v>
      </c>
      <c r="F260" s="6">
        <f>-_xlfn.XLOOKUP(A260,'Tab C - NonGov_PTFED'!A:A,'Tab C - NonGov_PTFED'!C:C,"0",0)</f>
        <v>0</v>
      </c>
      <c r="G260" s="4">
        <f>_xlfn.XLOOKUP(A260,'Tab F - Program Income'!A:A,'Tab F - Program Income'!C:C,"0",0)</f>
        <v>0</v>
      </c>
      <c r="H260" s="4">
        <f>-_xlfn.XLOOKUP(A260,'Tab E - Rev in Different Years'!A:A,'Tab E - Rev in Different Years'!B:B,"0",0)</f>
        <v>0</v>
      </c>
      <c r="I260" s="6">
        <v>0</v>
      </c>
      <c r="J260" s="6">
        <v>0</v>
      </c>
      <c r="K260" s="6">
        <v>0</v>
      </c>
      <c r="L260" s="9">
        <f t="shared" si="21"/>
        <v>0</v>
      </c>
      <c r="M260" s="9">
        <f t="shared" si="22"/>
        <v>0</v>
      </c>
      <c r="P260" s="7">
        <f t="shared" si="19"/>
        <v>0</v>
      </c>
    </row>
    <row r="261" spans="1:16">
      <c r="A261" s="5"/>
      <c r="B261" s="10">
        <f>_xlfn.XLOOKUP(A261,TN_GL97_Recon!A:A,TN_GL97_Recon!N:N,"0",0)</f>
        <v>0</v>
      </c>
      <c r="D261" s="10" t="str">
        <f>_xlfn.XLOOKUP(A261,'Tab A - TN_GR06_Pivot'!A:A,'Tab A - TN_GR06_Pivot'!E:E,"0",0)</f>
        <v>0</v>
      </c>
      <c r="E261" s="10">
        <f t="shared" si="20"/>
        <v>0</v>
      </c>
      <c r="F261" s="6">
        <f>-_xlfn.XLOOKUP(A261,'Tab C - NonGov_PTFED'!A:A,'Tab C - NonGov_PTFED'!C:C,"0",0)</f>
        <v>0</v>
      </c>
      <c r="G261" s="4">
        <f>_xlfn.XLOOKUP(A261,'Tab F - Program Income'!A:A,'Tab F - Program Income'!C:C,"0",0)</f>
        <v>0</v>
      </c>
      <c r="H261" s="4">
        <f>-_xlfn.XLOOKUP(A261,'Tab E - Rev in Different Years'!A:A,'Tab E - Rev in Different Years'!B:B,"0",0)</f>
        <v>0</v>
      </c>
      <c r="I261" s="6">
        <v>0</v>
      </c>
      <c r="J261" s="6">
        <v>0</v>
      </c>
      <c r="K261" s="6">
        <v>0</v>
      </c>
      <c r="L261" s="9">
        <f t="shared" si="21"/>
        <v>0</v>
      </c>
      <c r="M261" s="9">
        <f t="shared" si="22"/>
        <v>0</v>
      </c>
      <c r="P261" s="7">
        <f t="shared" si="19"/>
        <v>0</v>
      </c>
    </row>
    <row r="262" spans="1:16">
      <c r="A262" s="5"/>
      <c r="B262" s="10">
        <f>_xlfn.XLOOKUP(A262,TN_GL97_Recon!A:A,TN_GL97_Recon!N:N,"0",0)</f>
        <v>0</v>
      </c>
      <c r="D262" s="10" t="str">
        <f>_xlfn.XLOOKUP(A262,'Tab A - TN_GR06_Pivot'!A:A,'Tab A - TN_GR06_Pivot'!E:E,"0",0)</f>
        <v>0</v>
      </c>
      <c r="E262" s="10">
        <f t="shared" si="20"/>
        <v>0</v>
      </c>
      <c r="F262" s="6">
        <f>-_xlfn.XLOOKUP(A262,'Tab C - NonGov_PTFED'!A:A,'Tab C - NonGov_PTFED'!C:C,"0",0)</f>
        <v>0</v>
      </c>
      <c r="G262" s="4">
        <f>_xlfn.XLOOKUP(A262,'Tab F - Program Income'!A:A,'Tab F - Program Income'!C:C,"0",0)</f>
        <v>0</v>
      </c>
      <c r="H262" s="4">
        <f>-_xlfn.XLOOKUP(A262,'Tab E - Rev in Different Years'!A:A,'Tab E - Rev in Different Years'!B:B,"0",0)</f>
        <v>0</v>
      </c>
      <c r="I262" s="6">
        <v>0</v>
      </c>
      <c r="J262" s="6">
        <v>0</v>
      </c>
      <c r="K262" s="6">
        <v>0</v>
      </c>
      <c r="L262" s="9">
        <f t="shared" si="21"/>
        <v>0</v>
      </c>
      <c r="M262" s="9">
        <f t="shared" si="22"/>
        <v>0</v>
      </c>
      <c r="P262" s="7">
        <f t="shared" si="19"/>
        <v>0</v>
      </c>
    </row>
    <row r="263" spans="1:16">
      <c r="A263" s="5"/>
      <c r="B263" s="10">
        <f>_xlfn.XLOOKUP(A263,TN_GL97_Recon!A:A,TN_GL97_Recon!N:N,"0",0)</f>
        <v>0</v>
      </c>
      <c r="D263" s="10" t="str">
        <f>_xlfn.XLOOKUP(A263,'Tab A - TN_GR06_Pivot'!A:A,'Tab A - TN_GR06_Pivot'!E:E,"0",0)</f>
        <v>0</v>
      </c>
      <c r="E263" s="10">
        <f t="shared" si="20"/>
        <v>0</v>
      </c>
      <c r="F263" s="6">
        <f>-_xlfn.XLOOKUP(A263,'Tab C - NonGov_PTFED'!A:A,'Tab C - NonGov_PTFED'!C:C,"0",0)</f>
        <v>0</v>
      </c>
      <c r="G263" s="4">
        <f>_xlfn.XLOOKUP(A263,'Tab F - Program Income'!A:A,'Tab F - Program Income'!C:C,"0",0)</f>
        <v>0</v>
      </c>
      <c r="H263" s="4">
        <f>-_xlfn.XLOOKUP(A263,'Tab E - Rev in Different Years'!A:A,'Tab E - Rev in Different Years'!B:B,"0",0)</f>
        <v>0</v>
      </c>
      <c r="I263" s="6">
        <v>0</v>
      </c>
      <c r="J263" s="6">
        <v>0</v>
      </c>
      <c r="K263" s="6">
        <v>0</v>
      </c>
      <c r="L263" s="9">
        <f t="shared" si="21"/>
        <v>0</v>
      </c>
      <c r="M263" s="9">
        <f t="shared" si="22"/>
        <v>0</v>
      </c>
      <c r="P263" s="7">
        <f t="shared" si="19"/>
        <v>0</v>
      </c>
    </row>
    <row r="264" spans="1:16">
      <c r="A264" s="5"/>
      <c r="B264" s="10">
        <f>_xlfn.XLOOKUP(A264,TN_GL97_Recon!A:A,TN_GL97_Recon!N:N,"0",0)</f>
        <v>0</v>
      </c>
      <c r="D264" s="10" t="str">
        <f>_xlfn.XLOOKUP(A264,'Tab A - TN_GR06_Pivot'!A:A,'Tab A - TN_GR06_Pivot'!E:E,"0",0)</f>
        <v>0</v>
      </c>
      <c r="E264" s="10">
        <f t="shared" si="20"/>
        <v>0</v>
      </c>
      <c r="F264" s="6">
        <f>-_xlfn.XLOOKUP(A264,'Tab C - NonGov_PTFED'!A:A,'Tab C - NonGov_PTFED'!C:C,"0",0)</f>
        <v>0</v>
      </c>
      <c r="G264" s="4">
        <f>_xlfn.XLOOKUP(A264,'Tab F - Program Income'!A:A,'Tab F - Program Income'!C:C,"0",0)</f>
        <v>0</v>
      </c>
      <c r="H264" s="4">
        <f>-_xlfn.XLOOKUP(A264,'Tab E - Rev in Different Years'!A:A,'Tab E - Rev in Different Years'!B:B,"0",0)</f>
        <v>0</v>
      </c>
      <c r="I264" s="6">
        <v>0</v>
      </c>
      <c r="J264" s="6">
        <v>0</v>
      </c>
      <c r="K264" s="6">
        <v>0</v>
      </c>
      <c r="L264" s="9">
        <f t="shared" si="21"/>
        <v>0</v>
      </c>
      <c r="M264" s="9">
        <f t="shared" si="22"/>
        <v>0</v>
      </c>
      <c r="P264" s="7">
        <f t="shared" si="19"/>
        <v>0</v>
      </c>
    </row>
    <row r="265" spans="1:16">
      <c r="A265" s="5"/>
      <c r="B265" s="10">
        <f>_xlfn.XLOOKUP(A265,TN_GL97_Recon!A:A,TN_GL97_Recon!N:N,"0",0)</f>
        <v>0</v>
      </c>
      <c r="D265" s="10" t="str">
        <f>_xlfn.XLOOKUP(A265,'Tab A - TN_GR06_Pivot'!A:A,'Tab A - TN_GR06_Pivot'!E:E,"0",0)</f>
        <v>0</v>
      </c>
      <c r="E265" s="10">
        <f t="shared" si="20"/>
        <v>0</v>
      </c>
      <c r="F265" s="6">
        <f>-_xlfn.XLOOKUP(A265,'Tab C - NonGov_PTFED'!A:A,'Tab C - NonGov_PTFED'!C:C,"0",0)</f>
        <v>0</v>
      </c>
      <c r="G265" s="4">
        <f>_xlfn.XLOOKUP(A265,'Tab F - Program Income'!A:A,'Tab F - Program Income'!C:C,"0",0)</f>
        <v>0</v>
      </c>
      <c r="H265" s="4">
        <f>-_xlfn.XLOOKUP(A265,'Tab E - Rev in Different Years'!A:A,'Tab E - Rev in Different Years'!B:B,"0",0)</f>
        <v>0</v>
      </c>
      <c r="I265" s="6">
        <v>0</v>
      </c>
      <c r="J265" s="6">
        <v>0</v>
      </c>
      <c r="K265" s="6">
        <v>0</v>
      </c>
      <c r="L265" s="9">
        <f t="shared" si="21"/>
        <v>0</v>
      </c>
      <c r="M265" s="9">
        <f t="shared" si="22"/>
        <v>0</v>
      </c>
      <c r="P265" s="7">
        <f t="shared" si="19"/>
        <v>0</v>
      </c>
    </row>
    <row r="266" spans="1:16">
      <c r="A266" s="5"/>
      <c r="B266" s="10">
        <f>_xlfn.XLOOKUP(A266,TN_GL97_Recon!A:A,TN_GL97_Recon!N:N,"0",0)</f>
        <v>0</v>
      </c>
      <c r="D266" s="10" t="str">
        <f>_xlfn.XLOOKUP(A266,'Tab A - TN_GR06_Pivot'!A:A,'Tab A - TN_GR06_Pivot'!E:E,"0",0)</f>
        <v>0</v>
      </c>
      <c r="E266" s="10">
        <f t="shared" si="20"/>
        <v>0</v>
      </c>
      <c r="F266" s="6">
        <f>-_xlfn.XLOOKUP(A266,'Tab C - NonGov_PTFED'!A:A,'Tab C - NonGov_PTFED'!C:C,"0",0)</f>
        <v>0</v>
      </c>
      <c r="G266" s="4">
        <f>_xlfn.XLOOKUP(A266,'Tab F - Program Income'!A:A,'Tab F - Program Income'!C:C,"0",0)</f>
        <v>0</v>
      </c>
      <c r="H266" s="4">
        <f>-_xlfn.XLOOKUP(A266,'Tab E - Rev in Different Years'!A:A,'Tab E - Rev in Different Years'!B:B,"0",0)</f>
        <v>0</v>
      </c>
      <c r="I266" s="6">
        <v>0</v>
      </c>
      <c r="J266" s="6">
        <v>0</v>
      </c>
      <c r="K266" s="6">
        <v>0</v>
      </c>
      <c r="L266" s="9">
        <f t="shared" si="21"/>
        <v>0</v>
      </c>
      <c r="M266" s="9">
        <f t="shared" si="22"/>
        <v>0</v>
      </c>
      <c r="P266" s="7">
        <f t="shared" si="19"/>
        <v>0</v>
      </c>
    </row>
    <row r="267" spans="1:16">
      <c r="A267" s="5"/>
      <c r="B267" s="10">
        <f>_xlfn.XLOOKUP(A267,TN_GL97_Recon!A:A,TN_GL97_Recon!N:N,"0",0)</f>
        <v>0</v>
      </c>
      <c r="D267" s="10" t="str">
        <f>_xlfn.XLOOKUP(A267,'Tab A - TN_GR06_Pivot'!A:A,'Tab A - TN_GR06_Pivot'!E:E,"0",0)</f>
        <v>0</v>
      </c>
      <c r="E267" s="10">
        <f t="shared" si="20"/>
        <v>0</v>
      </c>
      <c r="F267" s="6">
        <f>-_xlfn.XLOOKUP(A267,'Tab C - NonGov_PTFED'!A:A,'Tab C - NonGov_PTFED'!C:C,"0",0)</f>
        <v>0</v>
      </c>
      <c r="G267" s="4">
        <f>_xlfn.XLOOKUP(A267,'Tab F - Program Income'!A:A,'Tab F - Program Income'!C:C,"0",0)</f>
        <v>0</v>
      </c>
      <c r="H267" s="4">
        <f>-_xlfn.XLOOKUP(A267,'Tab E - Rev in Different Years'!A:A,'Tab E - Rev in Different Years'!B:B,"0",0)</f>
        <v>0</v>
      </c>
      <c r="I267" s="6">
        <v>0</v>
      </c>
      <c r="J267" s="6">
        <v>0</v>
      </c>
      <c r="K267" s="6">
        <v>0</v>
      </c>
      <c r="L267" s="9">
        <f t="shared" si="21"/>
        <v>0</v>
      </c>
      <c r="M267" s="9">
        <f t="shared" si="22"/>
        <v>0</v>
      </c>
      <c r="P267" s="7">
        <f t="shared" ref="P267:P330" si="23">D267+L267+N267+O267</f>
        <v>0</v>
      </c>
    </row>
    <row r="268" spans="1:16">
      <c r="A268" s="5"/>
      <c r="B268" s="10">
        <f>_xlfn.XLOOKUP(A268,TN_GL97_Recon!A:A,TN_GL97_Recon!N:N,"0",0)</f>
        <v>0</v>
      </c>
      <c r="D268" s="10" t="str">
        <f>_xlfn.XLOOKUP(A268,'Tab A - TN_GR06_Pivot'!A:A,'Tab A - TN_GR06_Pivot'!E:E,"0",0)</f>
        <v>0</v>
      </c>
      <c r="E268" s="10">
        <f t="shared" si="20"/>
        <v>0</v>
      </c>
      <c r="F268" s="6">
        <f>-_xlfn.XLOOKUP(A268,'Tab C - NonGov_PTFED'!A:A,'Tab C - NonGov_PTFED'!C:C,"0",0)</f>
        <v>0</v>
      </c>
      <c r="G268" s="4">
        <f>_xlfn.XLOOKUP(A268,'Tab F - Program Income'!A:A,'Tab F - Program Income'!C:C,"0",0)</f>
        <v>0</v>
      </c>
      <c r="H268" s="4">
        <f>-_xlfn.XLOOKUP(A268,'Tab E - Rev in Different Years'!A:A,'Tab E - Rev in Different Years'!B:B,"0",0)</f>
        <v>0</v>
      </c>
      <c r="I268" s="6">
        <v>0</v>
      </c>
      <c r="J268" s="6">
        <v>0</v>
      </c>
      <c r="K268" s="6">
        <v>0</v>
      </c>
      <c r="L268" s="9">
        <f t="shared" si="21"/>
        <v>0</v>
      </c>
      <c r="M268" s="9">
        <f t="shared" si="22"/>
        <v>0</v>
      </c>
      <c r="P268" s="7">
        <f t="shared" si="23"/>
        <v>0</v>
      </c>
    </row>
    <row r="269" spans="1:16">
      <c r="A269" s="5"/>
      <c r="B269" s="10">
        <f>_xlfn.XLOOKUP(A269,TN_GL97_Recon!A:A,TN_GL97_Recon!N:N,"0",0)</f>
        <v>0</v>
      </c>
      <c r="D269" s="10" t="str">
        <f>_xlfn.XLOOKUP(A269,'Tab A - TN_GR06_Pivot'!A:A,'Tab A - TN_GR06_Pivot'!E:E,"0",0)</f>
        <v>0</v>
      </c>
      <c r="E269" s="10">
        <f t="shared" si="20"/>
        <v>0</v>
      </c>
      <c r="F269" s="6">
        <f>-_xlfn.XLOOKUP(A269,'Tab C - NonGov_PTFED'!A:A,'Tab C - NonGov_PTFED'!C:C,"0",0)</f>
        <v>0</v>
      </c>
      <c r="G269" s="4">
        <f>_xlfn.XLOOKUP(A269,'Tab F - Program Income'!A:A,'Tab F - Program Income'!C:C,"0",0)</f>
        <v>0</v>
      </c>
      <c r="H269" s="4">
        <f>-_xlfn.XLOOKUP(A269,'Tab E - Rev in Different Years'!A:A,'Tab E - Rev in Different Years'!B:B,"0",0)</f>
        <v>0</v>
      </c>
      <c r="I269" s="6">
        <v>0</v>
      </c>
      <c r="J269" s="6">
        <v>0</v>
      </c>
      <c r="K269" s="6">
        <v>0</v>
      </c>
      <c r="L269" s="9">
        <f t="shared" si="21"/>
        <v>0</v>
      </c>
      <c r="M269" s="9">
        <f t="shared" si="22"/>
        <v>0</v>
      </c>
      <c r="P269" s="7">
        <f t="shared" si="23"/>
        <v>0</v>
      </c>
    </row>
    <row r="270" spans="1:16">
      <c r="A270" s="5"/>
      <c r="B270" s="10">
        <f>_xlfn.XLOOKUP(A270,TN_GL97_Recon!A:A,TN_GL97_Recon!N:N,"0",0)</f>
        <v>0</v>
      </c>
      <c r="D270" s="10" t="str">
        <f>_xlfn.XLOOKUP(A270,'Tab A - TN_GR06_Pivot'!A:A,'Tab A - TN_GR06_Pivot'!E:E,"0",0)</f>
        <v>0</v>
      </c>
      <c r="E270" s="10">
        <f t="shared" si="20"/>
        <v>0</v>
      </c>
      <c r="F270" s="6">
        <f>-_xlfn.XLOOKUP(A270,'Tab C - NonGov_PTFED'!A:A,'Tab C - NonGov_PTFED'!C:C,"0",0)</f>
        <v>0</v>
      </c>
      <c r="G270" s="4">
        <f>_xlfn.XLOOKUP(A270,'Tab F - Program Income'!A:A,'Tab F - Program Income'!C:C,"0",0)</f>
        <v>0</v>
      </c>
      <c r="H270" s="4">
        <f>-_xlfn.XLOOKUP(A270,'Tab E - Rev in Different Years'!A:A,'Tab E - Rev in Different Years'!B:B,"0",0)</f>
        <v>0</v>
      </c>
      <c r="I270" s="6">
        <v>0</v>
      </c>
      <c r="J270" s="6">
        <v>0</v>
      </c>
      <c r="K270" s="6">
        <v>0</v>
      </c>
      <c r="L270" s="9">
        <f t="shared" si="21"/>
        <v>0</v>
      </c>
      <c r="M270" s="9">
        <f t="shared" si="22"/>
        <v>0</v>
      </c>
      <c r="P270" s="7">
        <f t="shared" si="23"/>
        <v>0</v>
      </c>
    </row>
    <row r="271" spans="1:16">
      <c r="A271" s="5"/>
      <c r="B271" s="10">
        <f>_xlfn.XLOOKUP(A271,TN_GL97_Recon!A:A,TN_GL97_Recon!N:N,"0",0)</f>
        <v>0</v>
      </c>
      <c r="D271" s="10" t="str">
        <f>_xlfn.XLOOKUP(A271,'Tab A - TN_GR06_Pivot'!A:A,'Tab A - TN_GR06_Pivot'!E:E,"0",0)</f>
        <v>0</v>
      </c>
      <c r="E271" s="10">
        <f t="shared" si="20"/>
        <v>0</v>
      </c>
      <c r="F271" s="6">
        <f>-_xlfn.XLOOKUP(A271,'Tab C - NonGov_PTFED'!A:A,'Tab C - NonGov_PTFED'!C:C,"0",0)</f>
        <v>0</v>
      </c>
      <c r="G271" s="4">
        <f>_xlfn.XLOOKUP(A271,'Tab F - Program Income'!A:A,'Tab F - Program Income'!C:C,"0",0)</f>
        <v>0</v>
      </c>
      <c r="H271" s="4">
        <f>-_xlfn.XLOOKUP(A271,'Tab E - Rev in Different Years'!A:A,'Tab E - Rev in Different Years'!B:B,"0",0)</f>
        <v>0</v>
      </c>
      <c r="I271" s="6">
        <v>0</v>
      </c>
      <c r="J271" s="6">
        <v>0</v>
      </c>
      <c r="K271" s="6">
        <v>0</v>
      </c>
      <c r="L271" s="9">
        <f t="shared" si="21"/>
        <v>0</v>
      </c>
      <c r="M271" s="9">
        <f t="shared" si="22"/>
        <v>0</v>
      </c>
      <c r="P271" s="7">
        <f t="shared" si="23"/>
        <v>0</v>
      </c>
    </row>
    <row r="272" spans="1:16">
      <c r="A272" s="5"/>
      <c r="B272" s="10">
        <f>_xlfn.XLOOKUP(A272,TN_GL97_Recon!A:A,TN_GL97_Recon!N:N,"0",0)</f>
        <v>0</v>
      </c>
      <c r="D272" s="10" t="str">
        <f>_xlfn.XLOOKUP(A272,'Tab A - TN_GR06_Pivot'!A:A,'Tab A - TN_GR06_Pivot'!E:E,"0",0)</f>
        <v>0</v>
      </c>
      <c r="E272" s="10">
        <f t="shared" si="20"/>
        <v>0</v>
      </c>
      <c r="F272" s="6">
        <f>-_xlfn.XLOOKUP(A272,'Tab C - NonGov_PTFED'!A:A,'Tab C - NonGov_PTFED'!C:C,"0",0)</f>
        <v>0</v>
      </c>
      <c r="G272" s="4">
        <f>_xlfn.XLOOKUP(A272,'Tab F - Program Income'!A:A,'Tab F - Program Income'!C:C,"0",0)</f>
        <v>0</v>
      </c>
      <c r="H272" s="4">
        <f>-_xlfn.XLOOKUP(A272,'Tab E - Rev in Different Years'!A:A,'Tab E - Rev in Different Years'!B:B,"0",0)</f>
        <v>0</v>
      </c>
      <c r="I272" s="6">
        <v>0</v>
      </c>
      <c r="J272" s="6">
        <v>0</v>
      </c>
      <c r="K272" s="6">
        <v>0</v>
      </c>
      <c r="L272" s="9">
        <f t="shared" si="21"/>
        <v>0</v>
      </c>
      <c r="M272" s="9">
        <f t="shared" si="22"/>
        <v>0</v>
      </c>
      <c r="P272" s="7">
        <f t="shared" si="23"/>
        <v>0</v>
      </c>
    </row>
    <row r="273" spans="1:16">
      <c r="A273" s="5"/>
      <c r="B273" s="10">
        <f>_xlfn.XLOOKUP(A273,TN_GL97_Recon!A:A,TN_GL97_Recon!N:N,"0",0)</f>
        <v>0</v>
      </c>
      <c r="D273" s="10" t="str">
        <f>_xlfn.XLOOKUP(A273,'Tab A - TN_GR06_Pivot'!A:A,'Tab A - TN_GR06_Pivot'!E:E,"0",0)</f>
        <v>0</v>
      </c>
      <c r="E273" s="10">
        <f t="shared" si="20"/>
        <v>0</v>
      </c>
      <c r="F273" s="6">
        <f>-_xlfn.XLOOKUP(A273,'Tab C - NonGov_PTFED'!A:A,'Tab C - NonGov_PTFED'!C:C,"0",0)</f>
        <v>0</v>
      </c>
      <c r="G273" s="4">
        <f>_xlfn.XLOOKUP(A273,'Tab F - Program Income'!A:A,'Tab F - Program Income'!C:C,"0",0)</f>
        <v>0</v>
      </c>
      <c r="H273" s="4">
        <f>-_xlfn.XLOOKUP(A273,'Tab E - Rev in Different Years'!A:A,'Tab E - Rev in Different Years'!B:B,"0",0)</f>
        <v>0</v>
      </c>
      <c r="I273" s="6">
        <v>0</v>
      </c>
      <c r="J273" s="6">
        <v>0</v>
      </c>
      <c r="K273" s="6">
        <v>0</v>
      </c>
      <c r="L273" s="9">
        <f t="shared" si="21"/>
        <v>0</v>
      </c>
      <c r="M273" s="9">
        <f t="shared" si="22"/>
        <v>0</v>
      </c>
      <c r="P273" s="7">
        <f t="shared" si="23"/>
        <v>0</v>
      </c>
    </row>
    <row r="274" spans="1:16">
      <c r="A274" s="5"/>
      <c r="B274" s="10">
        <f>_xlfn.XLOOKUP(A274,TN_GL97_Recon!A:A,TN_GL97_Recon!N:N,"0",0)</f>
        <v>0</v>
      </c>
      <c r="D274" s="10" t="str">
        <f>_xlfn.XLOOKUP(A274,'Tab A - TN_GR06_Pivot'!A:A,'Tab A - TN_GR06_Pivot'!E:E,"0",0)</f>
        <v>0</v>
      </c>
      <c r="E274" s="10">
        <f t="shared" si="20"/>
        <v>0</v>
      </c>
      <c r="F274" s="6">
        <f>-_xlfn.XLOOKUP(A274,'Tab C - NonGov_PTFED'!A:A,'Tab C - NonGov_PTFED'!C:C,"0",0)</f>
        <v>0</v>
      </c>
      <c r="G274" s="4">
        <f>_xlfn.XLOOKUP(A274,'Tab F - Program Income'!A:A,'Tab F - Program Income'!C:C,"0",0)</f>
        <v>0</v>
      </c>
      <c r="H274" s="4">
        <f>-_xlfn.XLOOKUP(A274,'Tab E - Rev in Different Years'!A:A,'Tab E - Rev in Different Years'!B:B,"0",0)</f>
        <v>0</v>
      </c>
      <c r="I274" s="6">
        <v>0</v>
      </c>
      <c r="J274" s="6">
        <v>0</v>
      </c>
      <c r="K274" s="6">
        <v>0</v>
      </c>
      <c r="L274" s="9">
        <f t="shared" si="21"/>
        <v>0</v>
      </c>
      <c r="M274" s="9">
        <f t="shared" si="22"/>
        <v>0</v>
      </c>
      <c r="P274" s="7">
        <f t="shared" si="23"/>
        <v>0</v>
      </c>
    </row>
    <row r="275" spans="1:16">
      <c r="A275" s="5"/>
      <c r="B275" s="10">
        <f>_xlfn.XLOOKUP(A275,TN_GL97_Recon!A:A,TN_GL97_Recon!N:N,"0",0)</f>
        <v>0</v>
      </c>
      <c r="D275" s="10" t="str">
        <f>_xlfn.XLOOKUP(A275,'Tab A - TN_GR06_Pivot'!A:A,'Tab A - TN_GR06_Pivot'!E:E,"0",0)</f>
        <v>0</v>
      </c>
      <c r="E275" s="10">
        <f t="shared" si="20"/>
        <v>0</v>
      </c>
      <c r="F275" s="6">
        <f>-_xlfn.XLOOKUP(A275,'Tab C - NonGov_PTFED'!A:A,'Tab C - NonGov_PTFED'!C:C,"0",0)</f>
        <v>0</v>
      </c>
      <c r="G275" s="4">
        <f>_xlfn.XLOOKUP(A275,'Tab F - Program Income'!A:A,'Tab F - Program Income'!C:C,"0",0)</f>
        <v>0</v>
      </c>
      <c r="H275" s="4">
        <f>-_xlfn.XLOOKUP(A275,'Tab E - Rev in Different Years'!A:A,'Tab E - Rev in Different Years'!B:B,"0",0)</f>
        <v>0</v>
      </c>
      <c r="I275" s="6">
        <v>0</v>
      </c>
      <c r="J275" s="6">
        <v>0</v>
      </c>
      <c r="K275" s="6">
        <v>0</v>
      </c>
      <c r="L275" s="9">
        <f t="shared" si="21"/>
        <v>0</v>
      </c>
      <c r="M275" s="9">
        <f t="shared" si="22"/>
        <v>0</v>
      </c>
      <c r="P275" s="7">
        <f t="shared" si="23"/>
        <v>0</v>
      </c>
    </row>
    <row r="276" spans="1:16">
      <c r="A276" s="5"/>
      <c r="B276" s="10">
        <f>_xlfn.XLOOKUP(A276,TN_GL97_Recon!A:A,TN_GL97_Recon!N:N,"0",0)</f>
        <v>0</v>
      </c>
      <c r="D276" s="10" t="str">
        <f>_xlfn.XLOOKUP(A276,'Tab A - TN_GR06_Pivot'!A:A,'Tab A - TN_GR06_Pivot'!E:E,"0",0)</f>
        <v>0</v>
      </c>
      <c r="E276" s="10">
        <f t="shared" si="20"/>
        <v>0</v>
      </c>
      <c r="F276" s="6">
        <f>-_xlfn.XLOOKUP(A276,'Tab C - NonGov_PTFED'!A:A,'Tab C - NonGov_PTFED'!C:C,"0",0)</f>
        <v>0</v>
      </c>
      <c r="G276" s="4">
        <f>_xlfn.XLOOKUP(A276,'Tab F - Program Income'!A:A,'Tab F - Program Income'!C:C,"0",0)</f>
        <v>0</v>
      </c>
      <c r="H276" s="4">
        <f>-_xlfn.XLOOKUP(A276,'Tab E - Rev in Different Years'!A:A,'Tab E - Rev in Different Years'!B:B,"0",0)</f>
        <v>0</v>
      </c>
      <c r="I276" s="6">
        <v>0</v>
      </c>
      <c r="J276" s="6">
        <v>0</v>
      </c>
      <c r="K276" s="6">
        <v>0</v>
      </c>
      <c r="L276" s="9">
        <f t="shared" si="21"/>
        <v>0</v>
      </c>
      <c r="M276" s="9">
        <f t="shared" si="22"/>
        <v>0</v>
      </c>
      <c r="P276" s="7">
        <f t="shared" si="23"/>
        <v>0</v>
      </c>
    </row>
    <row r="277" spans="1:16">
      <c r="A277" s="5"/>
      <c r="B277" s="10">
        <f>_xlfn.XLOOKUP(A277,TN_GL97_Recon!A:A,TN_GL97_Recon!N:N,"0",0)</f>
        <v>0</v>
      </c>
      <c r="D277" s="10" t="str">
        <f>_xlfn.XLOOKUP(A277,'Tab A - TN_GR06_Pivot'!A:A,'Tab A - TN_GR06_Pivot'!E:E,"0",0)</f>
        <v>0</v>
      </c>
      <c r="E277" s="10">
        <f t="shared" si="20"/>
        <v>0</v>
      </c>
      <c r="F277" s="6">
        <f>-_xlfn.XLOOKUP(A277,'Tab C - NonGov_PTFED'!A:A,'Tab C - NonGov_PTFED'!C:C,"0",0)</f>
        <v>0</v>
      </c>
      <c r="G277" s="4">
        <f>_xlfn.XLOOKUP(A277,'Tab F - Program Income'!A:A,'Tab F - Program Income'!C:C,"0",0)</f>
        <v>0</v>
      </c>
      <c r="H277" s="4">
        <f>-_xlfn.XLOOKUP(A277,'Tab E - Rev in Different Years'!A:A,'Tab E - Rev in Different Years'!B:B,"0",0)</f>
        <v>0</v>
      </c>
      <c r="I277" s="6">
        <v>0</v>
      </c>
      <c r="J277" s="6">
        <v>0</v>
      </c>
      <c r="K277" s="6">
        <v>0</v>
      </c>
      <c r="L277" s="9">
        <f t="shared" si="21"/>
        <v>0</v>
      </c>
      <c r="M277" s="9">
        <f t="shared" si="22"/>
        <v>0</v>
      </c>
      <c r="P277" s="7">
        <f t="shared" si="23"/>
        <v>0</v>
      </c>
    </row>
    <row r="278" spans="1:16">
      <c r="A278" s="5"/>
      <c r="B278" s="10">
        <f>_xlfn.XLOOKUP(A278,TN_GL97_Recon!A:A,TN_GL97_Recon!N:N,"0",0)</f>
        <v>0</v>
      </c>
      <c r="D278" s="10" t="str">
        <f>_xlfn.XLOOKUP(A278,'Tab A - TN_GR06_Pivot'!A:A,'Tab A - TN_GR06_Pivot'!E:E,"0",0)</f>
        <v>0</v>
      </c>
      <c r="E278" s="10">
        <f t="shared" si="20"/>
        <v>0</v>
      </c>
      <c r="F278" s="6">
        <f>-_xlfn.XLOOKUP(A278,'Tab C - NonGov_PTFED'!A:A,'Tab C - NonGov_PTFED'!C:C,"0",0)</f>
        <v>0</v>
      </c>
      <c r="G278" s="4">
        <f>_xlfn.XLOOKUP(A278,'Tab F - Program Income'!A:A,'Tab F - Program Income'!C:C,"0",0)</f>
        <v>0</v>
      </c>
      <c r="H278" s="4">
        <f>-_xlfn.XLOOKUP(A278,'Tab E - Rev in Different Years'!A:A,'Tab E - Rev in Different Years'!B:B,"0",0)</f>
        <v>0</v>
      </c>
      <c r="I278" s="6">
        <v>0</v>
      </c>
      <c r="J278" s="6">
        <v>0</v>
      </c>
      <c r="K278" s="6">
        <v>0</v>
      </c>
      <c r="L278" s="9">
        <f t="shared" si="21"/>
        <v>0</v>
      </c>
      <c r="M278" s="9">
        <f t="shared" si="22"/>
        <v>0</v>
      </c>
      <c r="P278" s="7">
        <f t="shared" si="23"/>
        <v>0</v>
      </c>
    </row>
    <row r="279" spans="1:16">
      <c r="A279" s="5"/>
      <c r="B279" s="10">
        <f>_xlfn.XLOOKUP(A279,TN_GL97_Recon!A:A,TN_GL97_Recon!N:N,"0",0)</f>
        <v>0</v>
      </c>
      <c r="D279" s="10" t="str">
        <f>_xlfn.XLOOKUP(A279,'Tab A - TN_GR06_Pivot'!A:A,'Tab A - TN_GR06_Pivot'!E:E,"0",0)</f>
        <v>0</v>
      </c>
      <c r="E279" s="10">
        <f t="shared" si="20"/>
        <v>0</v>
      </c>
      <c r="F279" s="6">
        <f>-_xlfn.XLOOKUP(A279,'Tab C - NonGov_PTFED'!A:A,'Tab C - NonGov_PTFED'!C:C,"0",0)</f>
        <v>0</v>
      </c>
      <c r="G279" s="4">
        <f>_xlfn.XLOOKUP(A279,'Tab F - Program Income'!A:A,'Tab F - Program Income'!C:C,"0",0)</f>
        <v>0</v>
      </c>
      <c r="H279" s="4">
        <f>-_xlfn.XLOOKUP(A279,'Tab E - Rev in Different Years'!A:A,'Tab E - Rev in Different Years'!B:B,"0",0)</f>
        <v>0</v>
      </c>
      <c r="I279" s="6">
        <v>0</v>
      </c>
      <c r="J279" s="6">
        <v>0</v>
      </c>
      <c r="K279" s="6">
        <v>0</v>
      </c>
      <c r="L279" s="9">
        <f t="shared" si="21"/>
        <v>0</v>
      </c>
      <c r="M279" s="9">
        <f t="shared" si="22"/>
        <v>0</v>
      </c>
      <c r="P279" s="7">
        <f t="shared" si="23"/>
        <v>0</v>
      </c>
    </row>
    <row r="280" spans="1:16">
      <c r="A280" s="5"/>
      <c r="B280" s="10">
        <f>_xlfn.XLOOKUP(A280,TN_GL97_Recon!A:A,TN_GL97_Recon!N:N,"0",0)</f>
        <v>0</v>
      </c>
      <c r="D280" s="10" t="str">
        <f>_xlfn.XLOOKUP(A280,'Tab A - TN_GR06_Pivot'!A:A,'Tab A - TN_GR06_Pivot'!E:E,"0",0)</f>
        <v>0</v>
      </c>
      <c r="E280" s="10">
        <f t="shared" si="20"/>
        <v>0</v>
      </c>
      <c r="F280" s="6">
        <f>-_xlfn.XLOOKUP(A280,'Tab C - NonGov_PTFED'!A:A,'Tab C - NonGov_PTFED'!C:C,"0",0)</f>
        <v>0</v>
      </c>
      <c r="G280" s="4">
        <f>_xlfn.XLOOKUP(A280,'Tab F - Program Income'!A:A,'Tab F - Program Income'!C:C,"0",0)</f>
        <v>0</v>
      </c>
      <c r="H280" s="4">
        <f>-_xlfn.XLOOKUP(A280,'Tab E - Rev in Different Years'!A:A,'Tab E - Rev in Different Years'!B:B,"0",0)</f>
        <v>0</v>
      </c>
      <c r="I280" s="6">
        <v>0</v>
      </c>
      <c r="J280" s="6">
        <v>0</v>
      </c>
      <c r="K280" s="6">
        <v>0</v>
      </c>
      <c r="L280" s="9">
        <f t="shared" si="21"/>
        <v>0</v>
      </c>
      <c r="M280" s="9">
        <f t="shared" si="22"/>
        <v>0</v>
      </c>
      <c r="P280" s="7">
        <f t="shared" si="23"/>
        <v>0</v>
      </c>
    </row>
    <row r="281" spans="1:16">
      <c r="A281" s="5"/>
      <c r="B281" s="10">
        <f>_xlfn.XLOOKUP(A281,TN_GL97_Recon!A:A,TN_GL97_Recon!N:N,"0",0)</f>
        <v>0</v>
      </c>
      <c r="D281" s="10" t="str">
        <f>_xlfn.XLOOKUP(A281,'Tab A - TN_GR06_Pivot'!A:A,'Tab A - TN_GR06_Pivot'!E:E,"0",0)</f>
        <v>0</v>
      </c>
      <c r="E281" s="10">
        <f t="shared" si="20"/>
        <v>0</v>
      </c>
      <c r="F281" s="6">
        <f>-_xlfn.XLOOKUP(A281,'Tab C - NonGov_PTFED'!A:A,'Tab C - NonGov_PTFED'!C:C,"0",0)</f>
        <v>0</v>
      </c>
      <c r="G281" s="4">
        <f>_xlfn.XLOOKUP(A281,'Tab F - Program Income'!A:A,'Tab F - Program Income'!C:C,"0",0)</f>
        <v>0</v>
      </c>
      <c r="H281" s="4">
        <f>-_xlfn.XLOOKUP(A281,'Tab E - Rev in Different Years'!A:A,'Tab E - Rev in Different Years'!B:B,"0",0)</f>
        <v>0</v>
      </c>
      <c r="I281" s="6">
        <v>0</v>
      </c>
      <c r="J281" s="6">
        <v>0</v>
      </c>
      <c r="K281" s="6">
        <v>0</v>
      </c>
      <c r="L281" s="9">
        <f t="shared" si="21"/>
        <v>0</v>
      </c>
      <c r="M281" s="9">
        <f t="shared" si="22"/>
        <v>0</v>
      </c>
      <c r="P281" s="7">
        <f t="shared" si="23"/>
        <v>0</v>
      </c>
    </row>
    <row r="282" spans="1:16">
      <c r="A282" s="5"/>
      <c r="B282" s="10">
        <f>_xlfn.XLOOKUP(A282,TN_GL97_Recon!A:A,TN_GL97_Recon!N:N,"0",0)</f>
        <v>0</v>
      </c>
      <c r="D282" s="10" t="str">
        <f>_xlfn.XLOOKUP(A282,'Tab A - TN_GR06_Pivot'!A:A,'Tab A - TN_GR06_Pivot'!E:E,"0",0)</f>
        <v>0</v>
      </c>
      <c r="E282" s="10">
        <f t="shared" si="20"/>
        <v>0</v>
      </c>
      <c r="F282" s="6">
        <f>-_xlfn.XLOOKUP(A282,'Tab C - NonGov_PTFED'!A:A,'Tab C - NonGov_PTFED'!C:C,"0",0)</f>
        <v>0</v>
      </c>
      <c r="G282" s="4">
        <f>_xlfn.XLOOKUP(A282,'Tab F - Program Income'!A:A,'Tab F - Program Income'!C:C,"0",0)</f>
        <v>0</v>
      </c>
      <c r="H282" s="4">
        <f>-_xlfn.XLOOKUP(A282,'Tab E - Rev in Different Years'!A:A,'Tab E - Rev in Different Years'!B:B,"0",0)</f>
        <v>0</v>
      </c>
      <c r="I282" s="6">
        <v>0</v>
      </c>
      <c r="J282" s="6">
        <v>0</v>
      </c>
      <c r="K282" s="6">
        <v>0</v>
      </c>
      <c r="L282" s="9">
        <f t="shared" si="21"/>
        <v>0</v>
      </c>
      <c r="M282" s="9">
        <f t="shared" si="22"/>
        <v>0</v>
      </c>
      <c r="P282" s="7">
        <f t="shared" si="23"/>
        <v>0</v>
      </c>
    </row>
    <row r="283" spans="1:16">
      <c r="A283" s="5"/>
      <c r="B283" s="10">
        <f>_xlfn.XLOOKUP(A283,TN_GL97_Recon!A:A,TN_GL97_Recon!N:N,"0",0)</f>
        <v>0</v>
      </c>
      <c r="D283" s="10" t="str">
        <f>_xlfn.XLOOKUP(A283,'Tab A - TN_GR06_Pivot'!A:A,'Tab A - TN_GR06_Pivot'!E:E,"0",0)</f>
        <v>0</v>
      </c>
      <c r="E283" s="10">
        <f t="shared" si="20"/>
        <v>0</v>
      </c>
      <c r="F283" s="6">
        <f>-_xlfn.XLOOKUP(A283,'Tab C - NonGov_PTFED'!A:A,'Tab C - NonGov_PTFED'!C:C,"0",0)</f>
        <v>0</v>
      </c>
      <c r="G283" s="4">
        <f>_xlfn.XLOOKUP(A283,'Tab F - Program Income'!A:A,'Tab F - Program Income'!C:C,"0",0)</f>
        <v>0</v>
      </c>
      <c r="H283" s="4">
        <f>-_xlfn.XLOOKUP(A283,'Tab E - Rev in Different Years'!A:A,'Tab E - Rev in Different Years'!B:B,"0",0)</f>
        <v>0</v>
      </c>
      <c r="I283" s="6">
        <v>0</v>
      </c>
      <c r="J283" s="6">
        <v>0</v>
      </c>
      <c r="K283" s="6">
        <v>0</v>
      </c>
      <c r="L283" s="9">
        <f t="shared" si="21"/>
        <v>0</v>
      </c>
      <c r="M283" s="9">
        <f t="shared" si="22"/>
        <v>0</v>
      </c>
      <c r="P283" s="7">
        <f t="shared" si="23"/>
        <v>0</v>
      </c>
    </row>
    <row r="284" spans="1:16">
      <c r="A284" s="5"/>
      <c r="B284" s="10">
        <f>_xlfn.XLOOKUP(A284,TN_GL97_Recon!A:A,TN_GL97_Recon!N:N,"0",0)</f>
        <v>0</v>
      </c>
      <c r="D284" s="10" t="str">
        <f>_xlfn.XLOOKUP(A284,'Tab A - TN_GR06_Pivot'!A:A,'Tab A - TN_GR06_Pivot'!E:E,"0",0)</f>
        <v>0</v>
      </c>
      <c r="E284" s="10">
        <f t="shared" si="20"/>
        <v>0</v>
      </c>
      <c r="F284" s="6">
        <f>-_xlfn.XLOOKUP(A284,'Tab C - NonGov_PTFED'!A:A,'Tab C - NonGov_PTFED'!C:C,"0",0)</f>
        <v>0</v>
      </c>
      <c r="G284" s="4">
        <f>_xlfn.XLOOKUP(A284,'Tab F - Program Income'!A:A,'Tab F - Program Income'!C:C,"0",0)</f>
        <v>0</v>
      </c>
      <c r="H284" s="4">
        <f>-_xlfn.XLOOKUP(A284,'Tab E - Rev in Different Years'!A:A,'Tab E - Rev in Different Years'!B:B,"0",0)</f>
        <v>0</v>
      </c>
      <c r="I284" s="6">
        <v>0</v>
      </c>
      <c r="J284" s="6">
        <v>0</v>
      </c>
      <c r="K284" s="6">
        <v>0</v>
      </c>
      <c r="L284" s="9">
        <f t="shared" si="21"/>
        <v>0</v>
      </c>
      <c r="M284" s="9">
        <f t="shared" si="22"/>
        <v>0</v>
      </c>
      <c r="P284" s="7">
        <f t="shared" si="23"/>
        <v>0</v>
      </c>
    </row>
    <row r="285" spans="1:16">
      <c r="A285" s="5"/>
      <c r="B285" s="10">
        <f>_xlfn.XLOOKUP(A285,TN_GL97_Recon!A:A,TN_GL97_Recon!N:N,"0",0)</f>
        <v>0</v>
      </c>
      <c r="D285" s="10" t="str">
        <f>_xlfn.XLOOKUP(A285,'Tab A - TN_GR06_Pivot'!A:A,'Tab A - TN_GR06_Pivot'!E:E,"0",0)</f>
        <v>0</v>
      </c>
      <c r="E285" s="10">
        <f t="shared" si="20"/>
        <v>0</v>
      </c>
      <c r="F285" s="6">
        <f>-_xlfn.XLOOKUP(A285,'Tab C - NonGov_PTFED'!A:A,'Tab C - NonGov_PTFED'!C:C,"0",0)</f>
        <v>0</v>
      </c>
      <c r="G285" s="4">
        <f>_xlfn.XLOOKUP(A285,'Tab F - Program Income'!A:A,'Tab F - Program Income'!C:C,"0",0)</f>
        <v>0</v>
      </c>
      <c r="H285" s="4">
        <f>-_xlfn.XLOOKUP(A285,'Tab E - Rev in Different Years'!A:A,'Tab E - Rev in Different Years'!B:B,"0",0)</f>
        <v>0</v>
      </c>
      <c r="I285" s="6">
        <v>0</v>
      </c>
      <c r="J285" s="6">
        <v>0</v>
      </c>
      <c r="K285" s="6">
        <v>0</v>
      </c>
      <c r="L285" s="9">
        <f t="shared" si="21"/>
        <v>0</v>
      </c>
      <c r="M285" s="9">
        <f t="shared" si="22"/>
        <v>0</v>
      </c>
      <c r="P285" s="7">
        <f t="shared" si="23"/>
        <v>0</v>
      </c>
    </row>
    <row r="286" spans="1:16">
      <c r="A286" s="5"/>
      <c r="B286" s="10">
        <f>_xlfn.XLOOKUP(A286,TN_GL97_Recon!A:A,TN_GL97_Recon!N:N,"0",0)</f>
        <v>0</v>
      </c>
      <c r="D286" s="10" t="str">
        <f>_xlfn.XLOOKUP(A286,'Tab A - TN_GR06_Pivot'!A:A,'Tab A - TN_GR06_Pivot'!E:E,"0",0)</f>
        <v>0</v>
      </c>
      <c r="E286" s="10">
        <f t="shared" si="20"/>
        <v>0</v>
      </c>
      <c r="F286" s="6">
        <f>-_xlfn.XLOOKUP(A286,'Tab C - NonGov_PTFED'!A:A,'Tab C - NonGov_PTFED'!C:C,"0",0)</f>
        <v>0</v>
      </c>
      <c r="G286" s="4">
        <f>_xlfn.XLOOKUP(A286,'Tab F - Program Income'!A:A,'Tab F - Program Income'!C:C,"0",0)</f>
        <v>0</v>
      </c>
      <c r="H286" s="4">
        <f>-_xlfn.XLOOKUP(A286,'Tab E - Rev in Different Years'!A:A,'Tab E - Rev in Different Years'!B:B,"0",0)</f>
        <v>0</v>
      </c>
      <c r="I286" s="6">
        <v>0</v>
      </c>
      <c r="J286" s="6">
        <v>0</v>
      </c>
      <c r="K286" s="6">
        <v>0</v>
      </c>
      <c r="L286" s="9">
        <f t="shared" si="21"/>
        <v>0</v>
      </c>
      <c r="M286" s="9">
        <f t="shared" si="22"/>
        <v>0</v>
      </c>
      <c r="P286" s="7">
        <f t="shared" si="23"/>
        <v>0</v>
      </c>
    </row>
    <row r="287" spans="1:16">
      <c r="A287" s="5"/>
      <c r="B287" s="10">
        <f>_xlfn.XLOOKUP(A287,TN_GL97_Recon!A:A,TN_GL97_Recon!N:N,"0",0)</f>
        <v>0</v>
      </c>
      <c r="D287" s="10" t="str">
        <f>_xlfn.XLOOKUP(A287,'Tab A - TN_GR06_Pivot'!A:A,'Tab A - TN_GR06_Pivot'!E:E,"0",0)</f>
        <v>0</v>
      </c>
      <c r="E287" s="10">
        <f t="shared" si="20"/>
        <v>0</v>
      </c>
      <c r="F287" s="6">
        <f>-_xlfn.XLOOKUP(A287,'Tab C - NonGov_PTFED'!A:A,'Tab C - NonGov_PTFED'!C:C,"0",0)</f>
        <v>0</v>
      </c>
      <c r="G287" s="4">
        <f>_xlfn.XLOOKUP(A287,'Tab F - Program Income'!A:A,'Tab F - Program Income'!C:C,"0",0)</f>
        <v>0</v>
      </c>
      <c r="H287" s="4">
        <f>-_xlfn.XLOOKUP(A287,'Tab E - Rev in Different Years'!A:A,'Tab E - Rev in Different Years'!B:B,"0",0)</f>
        <v>0</v>
      </c>
      <c r="I287" s="6">
        <v>0</v>
      </c>
      <c r="J287" s="6">
        <v>0</v>
      </c>
      <c r="K287" s="6">
        <v>0</v>
      </c>
      <c r="L287" s="9">
        <f t="shared" si="21"/>
        <v>0</v>
      </c>
      <c r="M287" s="9">
        <f t="shared" si="22"/>
        <v>0</v>
      </c>
      <c r="P287" s="7">
        <f t="shared" si="23"/>
        <v>0</v>
      </c>
    </row>
    <row r="288" spans="1:16">
      <c r="A288" s="5"/>
      <c r="B288" s="10">
        <f>_xlfn.XLOOKUP(A288,TN_GL97_Recon!A:A,TN_GL97_Recon!N:N,"0",0)</f>
        <v>0</v>
      </c>
      <c r="D288" s="10" t="str">
        <f>_xlfn.XLOOKUP(A288,'Tab A - TN_GR06_Pivot'!A:A,'Tab A - TN_GR06_Pivot'!E:E,"0",0)</f>
        <v>0</v>
      </c>
      <c r="E288" s="10">
        <f t="shared" si="20"/>
        <v>0</v>
      </c>
      <c r="F288" s="6">
        <f>-_xlfn.XLOOKUP(A288,'Tab C - NonGov_PTFED'!A:A,'Tab C - NonGov_PTFED'!C:C,"0",0)</f>
        <v>0</v>
      </c>
      <c r="G288" s="4">
        <f>_xlfn.XLOOKUP(A288,'Tab F - Program Income'!A:A,'Tab F - Program Income'!C:C,"0",0)</f>
        <v>0</v>
      </c>
      <c r="H288" s="4">
        <f>-_xlfn.XLOOKUP(A288,'Tab E - Rev in Different Years'!A:A,'Tab E - Rev in Different Years'!B:B,"0",0)</f>
        <v>0</v>
      </c>
      <c r="I288" s="6">
        <v>0</v>
      </c>
      <c r="J288" s="6">
        <v>0</v>
      </c>
      <c r="K288" s="6">
        <v>0</v>
      </c>
      <c r="L288" s="9">
        <f t="shared" si="21"/>
        <v>0</v>
      </c>
      <c r="M288" s="9">
        <f t="shared" si="22"/>
        <v>0</v>
      </c>
      <c r="P288" s="7">
        <f t="shared" si="23"/>
        <v>0</v>
      </c>
    </row>
    <row r="289" spans="1:16">
      <c r="A289" s="5"/>
      <c r="B289" s="10">
        <f>_xlfn.XLOOKUP(A289,TN_GL97_Recon!A:A,TN_GL97_Recon!N:N,"0",0)</f>
        <v>0</v>
      </c>
      <c r="D289" s="10" t="str">
        <f>_xlfn.XLOOKUP(A289,'Tab A - TN_GR06_Pivot'!A:A,'Tab A - TN_GR06_Pivot'!E:E,"0",0)</f>
        <v>0</v>
      </c>
      <c r="E289" s="10">
        <f t="shared" si="20"/>
        <v>0</v>
      </c>
      <c r="F289" s="6">
        <f>-_xlfn.XLOOKUP(A289,'Tab C - NonGov_PTFED'!A:A,'Tab C - NonGov_PTFED'!C:C,"0",0)</f>
        <v>0</v>
      </c>
      <c r="G289" s="4">
        <f>_xlfn.XLOOKUP(A289,'Tab F - Program Income'!A:A,'Tab F - Program Income'!C:C,"0",0)</f>
        <v>0</v>
      </c>
      <c r="H289" s="4">
        <f>-_xlfn.XLOOKUP(A289,'Tab E - Rev in Different Years'!A:A,'Tab E - Rev in Different Years'!B:B,"0",0)</f>
        <v>0</v>
      </c>
      <c r="I289" s="6">
        <v>0</v>
      </c>
      <c r="J289" s="6">
        <v>0</v>
      </c>
      <c r="K289" s="6">
        <v>0</v>
      </c>
      <c r="L289" s="9">
        <f t="shared" si="21"/>
        <v>0</v>
      </c>
      <c r="M289" s="9">
        <f t="shared" si="22"/>
        <v>0</v>
      </c>
      <c r="P289" s="7">
        <f t="shared" si="23"/>
        <v>0</v>
      </c>
    </row>
    <row r="290" spans="1:16">
      <c r="A290" s="5"/>
      <c r="B290" s="10">
        <f>_xlfn.XLOOKUP(A290,TN_GL97_Recon!A:A,TN_GL97_Recon!N:N,"0",0)</f>
        <v>0</v>
      </c>
      <c r="D290" s="10" t="str">
        <f>_xlfn.XLOOKUP(A290,'Tab A - TN_GR06_Pivot'!A:A,'Tab A - TN_GR06_Pivot'!E:E,"0",0)</f>
        <v>0</v>
      </c>
      <c r="E290" s="10">
        <f t="shared" si="20"/>
        <v>0</v>
      </c>
      <c r="F290" s="6">
        <f>-_xlfn.XLOOKUP(A290,'Tab C - NonGov_PTFED'!A:A,'Tab C - NonGov_PTFED'!C:C,"0",0)</f>
        <v>0</v>
      </c>
      <c r="G290" s="4">
        <f>_xlfn.XLOOKUP(A290,'Tab F - Program Income'!A:A,'Tab F - Program Income'!C:C,"0",0)</f>
        <v>0</v>
      </c>
      <c r="H290" s="4">
        <f>-_xlfn.XLOOKUP(A290,'Tab E - Rev in Different Years'!A:A,'Tab E - Rev in Different Years'!B:B,"0",0)</f>
        <v>0</v>
      </c>
      <c r="I290" s="6">
        <v>0</v>
      </c>
      <c r="J290" s="6">
        <v>0</v>
      </c>
      <c r="K290" s="6">
        <v>0</v>
      </c>
      <c r="L290" s="9">
        <f t="shared" si="21"/>
        <v>0</v>
      </c>
      <c r="M290" s="9">
        <f t="shared" si="22"/>
        <v>0</v>
      </c>
      <c r="P290" s="7">
        <f t="shared" si="23"/>
        <v>0</v>
      </c>
    </row>
    <row r="291" spans="1:16">
      <c r="A291" s="5"/>
      <c r="B291" s="10">
        <f>_xlfn.XLOOKUP(A291,TN_GL97_Recon!A:A,TN_GL97_Recon!N:N,"0",0)</f>
        <v>0</v>
      </c>
      <c r="D291" s="10" t="str">
        <f>_xlfn.XLOOKUP(A291,'Tab A - TN_GR06_Pivot'!A:A,'Tab A - TN_GR06_Pivot'!E:E,"0",0)</f>
        <v>0</v>
      </c>
      <c r="E291" s="10">
        <f t="shared" si="20"/>
        <v>0</v>
      </c>
      <c r="F291" s="6">
        <f>-_xlfn.XLOOKUP(A291,'Tab C - NonGov_PTFED'!A:A,'Tab C - NonGov_PTFED'!C:C,"0",0)</f>
        <v>0</v>
      </c>
      <c r="G291" s="4">
        <f>_xlfn.XLOOKUP(A291,'Tab F - Program Income'!A:A,'Tab F - Program Income'!C:C,"0",0)</f>
        <v>0</v>
      </c>
      <c r="H291" s="4">
        <f>-_xlfn.XLOOKUP(A291,'Tab E - Rev in Different Years'!A:A,'Tab E - Rev in Different Years'!B:B,"0",0)</f>
        <v>0</v>
      </c>
      <c r="I291" s="6">
        <v>0</v>
      </c>
      <c r="J291" s="6">
        <v>0</v>
      </c>
      <c r="K291" s="6">
        <v>0</v>
      </c>
      <c r="L291" s="9">
        <f t="shared" si="21"/>
        <v>0</v>
      </c>
      <c r="M291" s="9">
        <f t="shared" si="22"/>
        <v>0</v>
      </c>
      <c r="P291" s="7">
        <f t="shared" si="23"/>
        <v>0</v>
      </c>
    </row>
    <row r="292" spans="1:16">
      <c r="A292" s="5"/>
      <c r="B292" s="10">
        <f>_xlfn.XLOOKUP(A292,TN_GL97_Recon!A:A,TN_GL97_Recon!N:N,"0",0)</f>
        <v>0</v>
      </c>
      <c r="D292" s="10" t="str">
        <f>_xlfn.XLOOKUP(A292,'Tab A - TN_GR06_Pivot'!A:A,'Tab A - TN_GR06_Pivot'!E:E,"0",0)</f>
        <v>0</v>
      </c>
      <c r="E292" s="10">
        <f t="shared" si="20"/>
        <v>0</v>
      </c>
      <c r="F292" s="6">
        <f>-_xlfn.XLOOKUP(A292,'Tab C - NonGov_PTFED'!A:A,'Tab C - NonGov_PTFED'!C:C,"0",0)</f>
        <v>0</v>
      </c>
      <c r="G292" s="4">
        <f>_xlfn.XLOOKUP(A292,'Tab F - Program Income'!A:A,'Tab F - Program Income'!C:C,"0",0)</f>
        <v>0</v>
      </c>
      <c r="H292" s="4">
        <f>-_xlfn.XLOOKUP(A292,'Tab E - Rev in Different Years'!A:A,'Tab E - Rev in Different Years'!B:B,"0",0)</f>
        <v>0</v>
      </c>
      <c r="I292" s="6">
        <v>0</v>
      </c>
      <c r="J292" s="6">
        <v>0</v>
      </c>
      <c r="K292" s="6">
        <v>0</v>
      </c>
      <c r="L292" s="9">
        <f t="shared" si="21"/>
        <v>0</v>
      </c>
      <c r="M292" s="9">
        <f t="shared" si="22"/>
        <v>0</v>
      </c>
      <c r="P292" s="7">
        <f t="shared" si="23"/>
        <v>0</v>
      </c>
    </row>
    <row r="293" spans="1:16">
      <c r="A293" s="5"/>
      <c r="B293" s="10">
        <f>_xlfn.XLOOKUP(A293,TN_GL97_Recon!A:A,TN_GL97_Recon!N:N,"0",0)</f>
        <v>0</v>
      </c>
      <c r="D293" s="10" t="str">
        <f>_xlfn.XLOOKUP(A293,'Tab A - TN_GR06_Pivot'!A:A,'Tab A - TN_GR06_Pivot'!E:E,"0",0)</f>
        <v>0</v>
      </c>
      <c r="E293" s="10">
        <f t="shared" si="20"/>
        <v>0</v>
      </c>
      <c r="F293" s="6">
        <f>-_xlfn.XLOOKUP(A293,'Tab C - NonGov_PTFED'!A:A,'Tab C - NonGov_PTFED'!C:C,"0",0)</f>
        <v>0</v>
      </c>
      <c r="G293" s="4">
        <f>_xlfn.XLOOKUP(A293,'Tab F - Program Income'!A:A,'Tab F - Program Income'!C:C,"0",0)</f>
        <v>0</v>
      </c>
      <c r="H293" s="4">
        <f>-_xlfn.XLOOKUP(A293,'Tab E - Rev in Different Years'!A:A,'Tab E - Rev in Different Years'!B:B,"0",0)</f>
        <v>0</v>
      </c>
      <c r="I293" s="6">
        <v>0</v>
      </c>
      <c r="J293" s="6">
        <v>0</v>
      </c>
      <c r="K293" s="6">
        <v>0</v>
      </c>
      <c r="L293" s="9">
        <f t="shared" si="21"/>
        <v>0</v>
      </c>
      <c r="M293" s="9">
        <f t="shared" si="22"/>
        <v>0</v>
      </c>
      <c r="P293" s="7">
        <f t="shared" si="23"/>
        <v>0</v>
      </c>
    </row>
    <row r="294" spans="1:16">
      <c r="A294" s="5"/>
      <c r="B294" s="10">
        <f>_xlfn.XLOOKUP(A294,TN_GL97_Recon!A:A,TN_GL97_Recon!N:N,"0",0)</f>
        <v>0</v>
      </c>
      <c r="D294" s="10" t="str">
        <f>_xlfn.XLOOKUP(A294,'Tab A - TN_GR06_Pivot'!A:A,'Tab A - TN_GR06_Pivot'!E:E,"0",0)</f>
        <v>0</v>
      </c>
      <c r="E294" s="10">
        <f t="shared" si="20"/>
        <v>0</v>
      </c>
      <c r="F294" s="6">
        <f>-_xlfn.XLOOKUP(A294,'Tab C - NonGov_PTFED'!A:A,'Tab C - NonGov_PTFED'!C:C,"0",0)</f>
        <v>0</v>
      </c>
      <c r="G294" s="4">
        <f>_xlfn.XLOOKUP(A294,'Tab F - Program Income'!A:A,'Tab F - Program Income'!C:C,"0",0)</f>
        <v>0</v>
      </c>
      <c r="H294" s="4">
        <f>-_xlfn.XLOOKUP(A294,'Tab E - Rev in Different Years'!A:A,'Tab E - Rev in Different Years'!B:B,"0",0)</f>
        <v>0</v>
      </c>
      <c r="I294" s="6">
        <v>0</v>
      </c>
      <c r="J294" s="6">
        <v>0</v>
      </c>
      <c r="K294" s="6">
        <v>0</v>
      </c>
      <c r="L294" s="9">
        <f t="shared" si="21"/>
        <v>0</v>
      </c>
      <c r="M294" s="9">
        <f t="shared" si="22"/>
        <v>0</v>
      </c>
      <c r="P294" s="7">
        <f t="shared" si="23"/>
        <v>0</v>
      </c>
    </row>
    <row r="295" spans="1:16">
      <c r="A295" s="5"/>
      <c r="B295" s="10">
        <f>_xlfn.XLOOKUP(A295,TN_GL97_Recon!A:A,TN_GL97_Recon!N:N,"0",0)</f>
        <v>0</v>
      </c>
      <c r="D295" s="10" t="str">
        <f>_xlfn.XLOOKUP(A295,'Tab A - TN_GR06_Pivot'!A:A,'Tab A - TN_GR06_Pivot'!E:E,"0",0)</f>
        <v>0</v>
      </c>
      <c r="E295" s="10">
        <f t="shared" si="20"/>
        <v>0</v>
      </c>
      <c r="F295" s="6">
        <f>-_xlfn.XLOOKUP(A295,'Tab C - NonGov_PTFED'!A:A,'Tab C - NonGov_PTFED'!C:C,"0",0)</f>
        <v>0</v>
      </c>
      <c r="G295" s="4">
        <f>_xlfn.XLOOKUP(A295,'Tab F - Program Income'!A:A,'Tab F - Program Income'!C:C,"0",0)</f>
        <v>0</v>
      </c>
      <c r="H295" s="4">
        <f>-_xlfn.XLOOKUP(A295,'Tab E - Rev in Different Years'!A:A,'Tab E - Rev in Different Years'!B:B,"0",0)</f>
        <v>0</v>
      </c>
      <c r="I295" s="6">
        <v>0</v>
      </c>
      <c r="J295" s="6">
        <v>0</v>
      </c>
      <c r="K295" s="6">
        <v>0</v>
      </c>
      <c r="L295" s="9">
        <f t="shared" si="21"/>
        <v>0</v>
      </c>
      <c r="M295" s="9">
        <f t="shared" si="22"/>
        <v>0</v>
      </c>
      <c r="P295" s="7">
        <f t="shared" si="23"/>
        <v>0</v>
      </c>
    </row>
    <row r="296" spans="1:16">
      <c r="A296" s="5"/>
      <c r="B296" s="10">
        <f>_xlfn.XLOOKUP(A296,TN_GL97_Recon!A:A,TN_GL97_Recon!N:N,"0",0)</f>
        <v>0</v>
      </c>
      <c r="D296" s="10" t="str">
        <f>_xlfn.XLOOKUP(A296,'Tab A - TN_GR06_Pivot'!A:A,'Tab A - TN_GR06_Pivot'!E:E,"0",0)</f>
        <v>0</v>
      </c>
      <c r="E296" s="10">
        <f t="shared" si="20"/>
        <v>0</v>
      </c>
      <c r="F296" s="6">
        <f>-_xlfn.XLOOKUP(A296,'Tab C - NonGov_PTFED'!A:A,'Tab C - NonGov_PTFED'!C:C,"0",0)</f>
        <v>0</v>
      </c>
      <c r="G296" s="4">
        <f>_xlfn.XLOOKUP(A296,'Tab F - Program Income'!A:A,'Tab F - Program Income'!C:C,"0",0)</f>
        <v>0</v>
      </c>
      <c r="H296" s="4">
        <f>-_xlfn.XLOOKUP(A296,'Tab E - Rev in Different Years'!A:A,'Tab E - Rev in Different Years'!B:B,"0",0)</f>
        <v>0</v>
      </c>
      <c r="I296" s="6">
        <v>0</v>
      </c>
      <c r="J296" s="6">
        <v>0</v>
      </c>
      <c r="K296" s="6">
        <v>0</v>
      </c>
      <c r="L296" s="9">
        <f t="shared" si="21"/>
        <v>0</v>
      </c>
      <c r="M296" s="9">
        <f t="shared" si="22"/>
        <v>0</v>
      </c>
      <c r="P296" s="7">
        <f t="shared" si="23"/>
        <v>0</v>
      </c>
    </row>
    <row r="297" spans="1:16">
      <c r="A297" s="5"/>
      <c r="B297" s="10">
        <f>_xlfn.XLOOKUP(A297,TN_GL97_Recon!A:A,TN_GL97_Recon!N:N,"0",0)</f>
        <v>0</v>
      </c>
      <c r="D297" s="10" t="str">
        <f>_xlfn.XLOOKUP(A297,'Tab A - TN_GR06_Pivot'!A:A,'Tab A - TN_GR06_Pivot'!E:E,"0",0)</f>
        <v>0</v>
      </c>
      <c r="E297" s="10">
        <f t="shared" si="20"/>
        <v>0</v>
      </c>
      <c r="F297" s="6">
        <f>-_xlfn.XLOOKUP(A297,'Tab C - NonGov_PTFED'!A:A,'Tab C - NonGov_PTFED'!C:C,"0",0)</f>
        <v>0</v>
      </c>
      <c r="G297" s="4">
        <f>_xlfn.XLOOKUP(A297,'Tab F - Program Income'!A:A,'Tab F - Program Income'!C:C,"0",0)</f>
        <v>0</v>
      </c>
      <c r="H297" s="4">
        <f>-_xlfn.XLOOKUP(A297,'Tab E - Rev in Different Years'!A:A,'Tab E - Rev in Different Years'!B:B,"0",0)</f>
        <v>0</v>
      </c>
      <c r="I297" s="6">
        <v>0</v>
      </c>
      <c r="J297" s="6">
        <v>0</v>
      </c>
      <c r="K297" s="6">
        <v>0</v>
      </c>
      <c r="L297" s="9">
        <f t="shared" si="21"/>
        <v>0</v>
      </c>
      <c r="M297" s="9">
        <f t="shared" si="22"/>
        <v>0</v>
      </c>
      <c r="P297" s="7">
        <f t="shared" si="23"/>
        <v>0</v>
      </c>
    </row>
    <row r="298" spans="1:16">
      <c r="A298" s="5"/>
      <c r="B298" s="10">
        <f>_xlfn.XLOOKUP(A298,TN_GL97_Recon!A:A,TN_GL97_Recon!N:N,"0",0)</f>
        <v>0</v>
      </c>
      <c r="D298" s="10" t="str">
        <f>_xlfn.XLOOKUP(A298,'Tab A - TN_GR06_Pivot'!A:A,'Tab A - TN_GR06_Pivot'!E:E,"0",0)</f>
        <v>0</v>
      </c>
      <c r="E298" s="10">
        <f t="shared" si="20"/>
        <v>0</v>
      </c>
      <c r="F298" s="6">
        <f>-_xlfn.XLOOKUP(A298,'Tab C - NonGov_PTFED'!A:A,'Tab C - NonGov_PTFED'!C:C,"0",0)</f>
        <v>0</v>
      </c>
      <c r="G298" s="4">
        <f>_xlfn.XLOOKUP(A298,'Tab F - Program Income'!A:A,'Tab F - Program Income'!C:C,"0",0)</f>
        <v>0</v>
      </c>
      <c r="H298" s="4">
        <f>-_xlfn.XLOOKUP(A298,'Tab E - Rev in Different Years'!A:A,'Tab E - Rev in Different Years'!B:B,"0",0)</f>
        <v>0</v>
      </c>
      <c r="I298" s="6">
        <v>0</v>
      </c>
      <c r="J298" s="6">
        <v>0</v>
      </c>
      <c r="K298" s="6">
        <v>0</v>
      </c>
      <c r="L298" s="9">
        <f t="shared" si="21"/>
        <v>0</v>
      </c>
      <c r="M298" s="9">
        <f t="shared" si="22"/>
        <v>0</v>
      </c>
      <c r="P298" s="7">
        <f t="shared" si="23"/>
        <v>0</v>
      </c>
    </row>
    <row r="299" spans="1:16">
      <c r="A299" s="5"/>
      <c r="B299" s="10">
        <f>_xlfn.XLOOKUP(A299,TN_GL97_Recon!A:A,TN_GL97_Recon!N:N,"0",0)</f>
        <v>0</v>
      </c>
      <c r="D299" s="10" t="str">
        <f>_xlfn.XLOOKUP(A299,'Tab A - TN_GR06_Pivot'!A:A,'Tab A - TN_GR06_Pivot'!E:E,"0",0)</f>
        <v>0</v>
      </c>
      <c r="E299" s="10">
        <f t="shared" si="20"/>
        <v>0</v>
      </c>
      <c r="F299" s="6">
        <f>-_xlfn.XLOOKUP(A299,'Tab C - NonGov_PTFED'!A:A,'Tab C - NonGov_PTFED'!C:C,"0",0)</f>
        <v>0</v>
      </c>
      <c r="G299" s="4">
        <f>_xlfn.XLOOKUP(A299,'Tab F - Program Income'!A:A,'Tab F - Program Income'!C:C,"0",0)</f>
        <v>0</v>
      </c>
      <c r="H299" s="4">
        <f>-_xlfn.XLOOKUP(A299,'Tab E - Rev in Different Years'!A:A,'Tab E - Rev in Different Years'!B:B,"0",0)</f>
        <v>0</v>
      </c>
      <c r="I299" s="6">
        <v>0</v>
      </c>
      <c r="J299" s="6">
        <v>0</v>
      </c>
      <c r="K299" s="6">
        <v>0</v>
      </c>
      <c r="L299" s="9">
        <f t="shared" si="21"/>
        <v>0</v>
      </c>
      <c r="M299" s="9">
        <f t="shared" si="22"/>
        <v>0</v>
      </c>
      <c r="P299" s="7">
        <f t="shared" si="23"/>
        <v>0</v>
      </c>
    </row>
    <row r="300" spans="1:16">
      <c r="A300" s="5"/>
      <c r="B300" s="10">
        <f>_xlfn.XLOOKUP(A300,TN_GL97_Recon!A:A,TN_GL97_Recon!N:N,"0",0)</f>
        <v>0</v>
      </c>
      <c r="D300" s="10" t="str">
        <f>_xlfn.XLOOKUP(A300,'Tab A - TN_GR06_Pivot'!A:A,'Tab A - TN_GR06_Pivot'!E:E,"0",0)</f>
        <v>0</v>
      </c>
      <c r="E300" s="10">
        <f t="shared" si="20"/>
        <v>0</v>
      </c>
      <c r="F300" s="6">
        <f>-_xlfn.XLOOKUP(A300,'Tab C - NonGov_PTFED'!A:A,'Tab C - NonGov_PTFED'!C:C,"0",0)</f>
        <v>0</v>
      </c>
      <c r="G300" s="4">
        <f>_xlfn.XLOOKUP(A300,'Tab F - Program Income'!A:A,'Tab F - Program Income'!C:C,"0",0)</f>
        <v>0</v>
      </c>
      <c r="H300" s="4">
        <f>-_xlfn.XLOOKUP(A300,'Tab E - Rev in Different Years'!A:A,'Tab E - Rev in Different Years'!B:B,"0",0)</f>
        <v>0</v>
      </c>
      <c r="I300" s="6">
        <v>0</v>
      </c>
      <c r="J300" s="6">
        <v>0</v>
      </c>
      <c r="K300" s="6">
        <v>0</v>
      </c>
      <c r="L300" s="9">
        <f t="shared" si="21"/>
        <v>0</v>
      </c>
      <c r="M300" s="9">
        <f t="shared" si="22"/>
        <v>0</v>
      </c>
      <c r="P300" s="7">
        <f t="shared" si="23"/>
        <v>0</v>
      </c>
    </row>
    <row r="301" spans="1:16">
      <c r="A301" s="5"/>
      <c r="B301" s="10">
        <f>_xlfn.XLOOKUP(A301,TN_GL97_Recon!A:A,TN_GL97_Recon!N:N,"0",0)</f>
        <v>0</v>
      </c>
      <c r="D301" s="10" t="str">
        <f>_xlfn.XLOOKUP(A301,'Tab A - TN_GR06_Pivot'!A:A,'Tab A - TN_GR06_Pivot'!E:E,"0",0)</f>
        <v>0</v>
      </c>
      <c r="E301" s="10">
        <f t="shared" si="20"/>
        <v>0</v>
      </c>
      <c r="F301" s="6">
        <f>-_xlfn.XLOOKUP(A301,'Tab C - NonGov_PTFED'!A:A,'Tab C - NonGov_PTFED'!C:C,"0",0)</f>
        <v>0</v>
      </c>
      <c r="G301" s="4">
        <f>_xlfn.XLOOKUP(A301,'Tab F - Program Income'!A:A,'Tab F - Program Income'!C:C,"0",0)</f>
        <v>0</v>
      </c>
      <c r="H301" s="4">
        <f>-_xlfn.XLOOKUP(A301,'Tab E - Rev in Different Years'!A:A,'Tab E - Rev in Different Years'!B:B,"0",0)</f>
        <v>0</v>
      </c>
      <c r="I301" s="6">
        <v>0</v>
      </c>
      <c r="J301" s="6">
        <v>0</v>
      </c>
      <c r="K301" s="6">
        <v>0</v>
      </c>
      <c r="L301" s="9">
        <f t="shared" si="21"/>
        <v>0</v>
      </c>
      <c r="M301" s="9">
        <f t="shared" si="22"/>
        <v>0</v>
      </c>
      <c r="P301" s="7">
        <f t="shared" si="23"/>
        <v>0</v>
      </c>
    </row>
    <row r="302" spans="1:16">
      <c r="A302" s="5"/>
      <c r="B302" s="10">
        <f>_xlfn.XLOOKUP(A302,TN_GL97_Recon!A:A,TN_GL97_Recon!N:N,"0",0)</f>
        <v>0</v>
      </c>
      <c r="D302" s="10" t="str">
        <f>_xlfn.XLOOKUP(A302,'Tab A - TN_GR06_Pivot'!A:A,'Tab A - TN_GR06_Pivot'!E:E,"0",0)</f>
        <v>0</v>
      </c>
      <c r="E302" s="10">
        <f t="shared" si="20"/>
        <v>0</v>
      </c>
      <c r="F302" s="6">
        <f>-_xlfn.XLOOKUP(A302,'Tab C - NonGov_PTFED'!A:A,'Tab C - NonGov_PTFED'!C:C,"0",0)</f>
        <v>0</v>
      </c>
      <c r="G302" s="4">
        <f>_xlfn.XLOOKUP(A302,'Tab F - Program Income'!A:A,'Tab F - Program Income'!C:C,"0",0)</f>
        <v>0</v>
      </c>
      <c r="H302" s="4">
        <f>-_xlfn.XLOOKUP(A302,'Tab E - Rev in Different Years'!A:A,'Tab E - Rev in Different Years'!B:B,"0",0)</f>
        <v>0</v>
      </c>
      <c r="I302" s="6">
        <v>0</v>
      </c>
      <c r="J302" s="6">
        <v>0</v>
      </c>
      <c r="K302" s="6">
        <v>0</v>
      </c>
      <c r="L302" s="9">
        <f t="shared" si="21"/>
        <v>0</v>
      </c>
      <c r="M302" s="9">
        <f t="shared" si="22"/>
        <v>0</v>
      </c>
      <c r="P302" s="7">
        <f t="shared" si="23"/>
        <v>0</v>
      </c>
    </row>
    <row r="303" spans="1:16">
      <c r="A303" s="5"/>
      <c r="B303" s="10">
        <f>_xlfn.XLOOKUP(A303,TN_GL97_Recon!A:A,TN_GL97_Recon!N:N,"0",0)</f>
        <v>0</v>
      </c>
      <c r="D303" s="10" t="str">
        <f>_xlfn.XLOOKUP(A303,'Tab A - TN_GR06_Pivot'!A:A,'Tab A - TN_GR06_Pivot'!E:E,"0",0)</f>
        <v>0</v>
      </c>
      <c r="E303" s="10">
        <f t="shared" si="20"/>
        <v>0</v>
      </c>
      <c r="F303" s="6">
        <f>-_xlfn.XLOOKUP(A303,'Tab C - NonGov_PTFED'!A:A,'Tab C - NonGov_PTFED'!C:C,"0",0)</f>
        <v>0</v>
      </c>
      <c r="G303" s="4">
        <f>_xlfn.XLOOKUP(A303,'Tab F - Program Income'!A:A,'Tab F - Program Income'!C:C,"0",0)</f>
        <v>0</v>
      </c>
      <c r="H303" s="4">
        <f>-_xlfn.XLOOKUP(A303,'Tab E - Rev in Different Years'!A:A,'Tab E - Rev in Different Years'!B:B,"0",0)</f>
        <v>0</v>
      </c>
      <c r="I303" s="6">
        <v>0</v>
      </c>
      <c r="J303" s="6">
        <v>0</v>
      </c>
      <c r="K303" s="6">
        <v>0</v>
      </c>
      <c r="L303" s="9">
        <f t="shared" si="21"/>
        <v>0</v>
      </c>
      <c r="M303" s="9">
        <f t="shared" si="22"/>
        <v>0</v>
      </c>
      <c r="P303" s="7">
        <f t="shared" si="23"/>
        <v>0</v>
      </c>
    </row>
    <row r="304" spans="1:16">
      <c r="A304" s="5"/>
      <c r="B304" s="10">
        <f>_xlfn.XLOOKUP(A304,TN_GL97_Recon!A:A,TN_GL97_Recon!N:N,"0",0)</f>
        <v>0</v>
      </c>
      <c r="D304" s="10" t="str">
        <f>_xlfn.XLOOKUP(A304,'Tab A - TN_GR06_Pivot'!A:A,'Tab A - TN_GR06_Pivot'!E:E,"0",0)</f>
        <v>0</v>
      </c>
      <c r="E304" s="10">
        <f t="shared" si="20"/>
        <v>0</v>
      </c>
      <c r="F304" s="6">
        <f>-_xlfn.XLOOKUP(A304,'Tab C - NonGov_PTFED'!A:A,'Tab C - NonGov_PTFED'!C:C,"0",0)</f>
        <v>0</v>
      </c>
      <c r="G304" s="4">
        <f>_xlfn.XLOOKUP(A304,'Tab F - Program Income'!A:A,'Tab F - Program Income'!C:C,"0",0)</f>
        <v>0</v>
      </c>
      <c r="H304" s="4">
        <f>-_xlfn.XLOOKUP(A304,'Tab E - Rev in Different Years'!A:A,'Tab E - Rev in Different Years'!B:B,"0",0)</f>
        <v>0</v>
      </c>
      <c r="I304" s="6">
        <v>0</v>
      </c>
      <c r="J304" s="6">
        <v>0</v>
      </c>
      <c r="K304" s="6">
        <v>0</v>
      </c>
      <c r="L304" s="9">
        <f t="shared" si="21"/>
        <v>0</v>
      </c>
      <c r="M304" s="9">
        <f t="shared" si="22"/>
        <v>0</v>
      </c>
      <c r="P304" s="7">
        <f t="shared" si="23"/>
        <v>0</v>
      </c>
    </row>
    <row r="305" spans="1:16">
      <c r="A305" s="5"/>
      <c r="B305" s="10">
        <f>_xlfn.XLOOKUP(A305,TN_GL97_Recon!A:A,TN_GL97_Recon!N:N,"0",0)</f>
        <v>0</v>
      </c>
      <c r="D305" s="10" t="str">
        <f>_xlfn.XLOOKUP(A305,'Tab A - TN_GR06_Pivot'!A:A,'Tab A - TN_GR06_Pivot'!E:E,"0",0)</f>
        <v>0</v>
      </c>
      <c r="E305" s="10">
        <f t="shared" si="20"/>
        <v>0</v>
      </c>
      <c r="F305" s="6">
        <f>-_xlfn.XLOOKUP(A305,'Tab C - NonGov_PTFED'!A:A,'Tab C - NonGov_PTFED'!C:C,"0",0)</f>
        <v>0</v>
      </c>
      <c r="G305" s="4">
        <f>_xlfn.XLOOKUP(A305,'Tab F - Program Income'!A:A,'Tab F - Program Income'!C:C,"0",0)</f>
        <v>0</v>
      </c>
      <c r="H305" s="4">
        <f>-_xlfn.XLOOKUP(A305,'Tab E - Rev in Different Years'!A:A,'Tab E - Rev in Different Years'!B:B,"0",0)</f>
        <v>0</v>
      </c>
      <c r="I305" s="6">
        <v>0</v>
      </c>
      <c r="J305" s="6">
        <v>0</v>
      </c>
      <c r="K305" s="6">
        <v>0</v>
      </c>
      <c r="L305" s="9">
        <f t="shared" si="21"/>
        <v>0</v>
      </c>
      <c r="M305" s="9">
        <f t="shared" si="22"/>
        <v>0</v>
      </c>
      <c r="P305" s="7">
        <f t="shared" si="23"/>
        <v>0</v>
      </c>
    </row>
    <row r="306" spans="1:16">
      <c r="A306" s="5"/>
      <c r="B306" s="10">
        <f>_xlfn.XLOOKUP(A306,TN_GL97_Recon!A:A,TN_GL97_Recon!N:N,"0",0)</f>
        <v>0</v>
      </c>
      <c r="D306" s="10" t="str">
        <f>_xlfn.XLOOKUP(A306,'Tab A - TN_GR06_Pivot'!A:A,'Tab A - TN_GR06_Pivot'!E:E,"0",0)</f>
        <v>0</v>
      </c>
      <c r="E306" s="10">
        <f t="shared" si="20"/>
        <v>0</v>
      </c>
      <c r="F306" s="6">
        <f>-_xlfn.XLOOKUP(A306,'Tab C - NonGov_PTFED'!A:A,'Tab C - NonGov_PTFED'!C:C,"0",0)</f>
        <v>0</v>
      </c>
      <c r="G306" s="4">
        <f>_xlfn.XLOOKUP(A306,'Tab F - Program Income'!A:A,'Tab F - Program Income'!C:C,"0",0)</f>
        <v>0</v>
      </c>
      <c r="H306" s="4">
        <f>-_xlfn.XLOOKUP(A306,'Tab E - Rev in Different Years'!A:A,'Tab E - Rev in Different Years'!B:B,"0",0)</f>
        <v>0</v>
      </c>
      <c r="I306" s="6">
        <v>0</v>
      </c>
      <c r="J306" s="6">
        <v>0</v>
      </c>
      <c r="K306" s="6">
        <v>0</v>
      </c>
      <c r="L306" s="9">
        <f t="shared" si="21"/>
        <v>0</v>
      </c>
      <c r="M306" s="9">
        <f t="shared" si="22"/>
        <v>0</v>
      </c>
      <c r="P306" s="7">
        <f t="shared" si="23"/>
        <v>0</v>
      </c>
    </row>
    <row r="307" spans="1:16">
      <c r="A307" s="5"/>
      <c r="B307" s="10">
        <f>_xlfn.XLOOKUP(A307,TN_GL97_Recon!A:A,TN_GL97_Recon!N:N,"0",0)</f>
        <v>0</v>
      </c>
      <c r="D307" s="10" t="str">
        <f>_xlfn.XLOOKUP(A307,'Tab A - TN_GR06_Pivot'!A:A,'Tab A - TN_GR06_Pivot'!E:E,"0",0)</f>
        <v>0</v>
      </c>
      <c r="E307" s="10">
        <f t="shared" si="20"/>
        <v>0</v>
      </c>
      <c r="F307" s="6">
        <f>-_xlfn.XLOOKUP(A307,'Tab C - NonGov_PTFED'!A:A,'Tab C - NonGov_PTFED'!C:C,"0",0)</f>
        <v>0</v>
      </c>
      <c r="G307" s="4">
        <f>_xlfn.XLOOKUP(A307,'Tab F - Program Income'!A:A,'Tab F - Program Income'!C:C,"0",0)</f>
        <v>0</v>
      </c>
      <c r="H307" s="4">
        <f>-_xlfn.XLOOKUP(A307,'Tab E - Rev in Different Years'!A:A,'Tab E - Rev in Different Years'!B:B,"0",0)</f>
        <v>0</v>
      </c>
      <c r="I307" s="6">
        <v>0</v>
      </c>
      <c r="J307" s="6">
        <v>0</v>
      </c>
      <c r="K307" s="6">
        <v>0</v>
      </c>
      <c r="L307" s="9">
        <f t="shared" si="21"/>
        <v>0</v>
      </c>
      <c r="M307" s="9">
        <f t="shared" si="22"/>
        <v>0</v>
      </c>
      <c r="P307" s="7">
        <f t="shared" si="23"/>
        <v>0</v>
      </c>
    </row>
    <row r="308" spans="1:16">
      <c r="A308" s="5"/>
      <c r="B308" s="10">
        <f>_xlfn.XLOOKUP(A308,TN_GL97_Recon!A:A,TN_GL97_Recon!N:N,"0",0)</f>
        <v>0</v>
      </c>
      <c r="D308" s="10" t="str">
        <f>_xlfn.XLOOKUP(A308,'Tab A - TN_GR06_Pivot'!A:A,'Tab A - TN_GR06_Pivot'!E:E,"0",0)</f>
        <v>0</v>
      </c>
      <c r="E308" s="10">
        <f t="shared" si="20"/>
        <v>0</v>
      </c>
      <c r="F308" s="6">
        <f>-_xlfn.XLOOKUP(A308,'Tab C - NonGov_PTFED'!A:A,'Tab C - NonGov_PTFED'!C:C,"0",0)</f>
        <v>0</v>
      </c>
      <c r="G308" s="4">
        <f>_xlfn.XLOOKUP(A308,'Tab F - Program Income'!A:A,'Tab F - Program Income'!C:C,"0",0)</f>
        <v>0</v>
      </c>
      <c r="H308" s="4">
        <f>-_xlfn.XLOOKUP(A308,'Tab E - Rev in Different Years'!A:A,'Tab E - Rev in Different Years'!B:B,"0",0)</f>
        <v>0</v>
      </c>
      <c r="I308" s="6">
        <v>0</v>
      </c>
      <c r="J308" s="6">
        <v>0</v>
      </c>
      <c r="K308" s="6">
        <v>0</v>
      </c>
      <c r="L308" s="9">
        <f t="shared" si="21"/>
        <v>0</v>
      </c>
      <c r="M308" s="9">
        <f t="shared" si="22"/>
        <v>0</v>
      </c>
      <c r="P308" s="7">
        <f t="shared" si="23"/>
        <v>0</v>
      </c>
    </row>
    <row r="309" spans="1:16">
      <c r="A309" s="5"/>
      <c r="B309" s="10">
        <f>_xlfn.XLOOKUP(A309,TN_GL97_Recon!A:A,TN_GL97_Recon!N:N,"0",0)</f>
        <v>0</v>
      </c>
      <c r="D309" s="10" t="str">
        <f>_xlfn.XLOOKUP(A309,'Tab A - TN_GR06_Pivot'!A:A,'Tab A - TN_GR06_Pivot'!E:E,"0",0)</f>
        <v>0</v>
      </c>
      <c r="E309" s="10">
        <f t="shared" ref="E309:E349" si="24">B309-D309</f>
        <v>0</v>
      </c>
      <c r="F309" s="6">
        <f>-_xlfn.XLOOKUP(A309,'Tab C - NonGov_PTFED'!A:A,'Tab C - NonGov_PTFED'!C:C,"0",0)</f>
        <v>0</v>
      </c>
      <c r="G309" s="4">
        <f>_xlfn.XLOOKUP(A309,'Tab F - Program Income'!A:A,'Tab F - Program Income'!C:C,"0",0)</f>
        <v>0</v>
      </c>
      <c r="H309" s="4">
        <f>-_xlfn.XLOOKUP(A309,'Tab E - Rev in Different Years'!A:A,'Tab E - Rev in Different Years'!B:B,"0",0)</f>
        <v>0</v>
      </c>
      <c r="I309" s="6">
        <v>0</v>
      </c>
      <c r="J309" s="6">
        <v>0</v>
      </c>
      <c r="K309" s="6">
        <v>0</v>
      </c>
      <c r="L309" s="9">
        <f t="shared" ref="L309:L349" si="25">SUM(F309:K309)</f>
        <v>0</v>
      </c>
      <c r="M309" s="9">
        <f t="shared" ref="M309:M349" si="26">E309-L309</f>
        <v>0</v>
      </c>
      <c r="P309" s="7">
        <f t="shared" si="23"/>
        <v>0</v>
      </c>
    </row>
    <row r="310" spans="1:16">
      <c r="A310" s="5"/>
      <c r="B310" s="10">
        <f>_xlfn.XLOOKUP(A310,TN_GL97_Recon!A:A,TN_GL97_Recon!N:N,"0",0)</f>
        <v>0</v>
      </c>
      <c r="D310" s="10" t="str">
        <f>_xlfn.XLOOKUP(A310,'Tab A - TN_GR06_Pivot'!A:A,'Tab A - TN_GR06_Pivot'!E:E,"0",0)</f>
        <v>0</v>
      </c>
      <c r="E310" s="10">
        <f t="shared" si="24"/>
        <v>0</v>
      </c>
      <c r="F310" s="6">
        <f>-_xlfn.XLOOKUP(A310,'Tab C - NonGov_PTFED'!A:A,'Tab C - NonGov_PTFED'!C:C,"0",0)</f>
        <v>0</v>
      </c>
      <c r="G310" s="4">
        <f>_xlfn.XLOOKUP(A310,'Tab F - Program Income'!A:A,'Tab F - Program Income'!C:C,"0",0)</f>
        <v>0</v>
      </c>
      <c r="H310" s="4">
        <f>-_xlfn.XLOOKUP(A310,'Tab E - Rev in Different Years'!A:A,'Tab E - Rev in Different Years'!B:B,"0",0)</f>
        <v>0</v>
      </c>
      <c r="I310" s="6">
        <v>0</v>
      </c>
      <c r="J310" s="6">
        <v>0</v>
      </c>
      <c r="K310" s="6">
        <v>0</v>
      </c>
      <c r="L310" s="9">
        <f t="shared" si="25"/>
        <v>0</v>
      </c>
      <c r="M310" s="9">
        <f t="shared" si="26"/>
        <v>0</v>
      </c>
      <c r="P310" s="7">
        <f t="shared" si="23"/>
        <v>0</v>
      </c>
    </row>
    <row r="311" spans="1:16">
      <c r="A311" s="5"/>
      <c r="B311" s="10">
        <f>_xlfn.XLOOKUP(A311,TN_GL97_Recon!A:A,TN_GL97_Recon!N:N,"0",0)</f>
        <v>0</v>
      </c>
      <c r="D311" s="10" t="str">
        <f>_xlfn.XLOOKUP(A311,'Tab A - TN_GR06_Pivot'!A:A,'Tab A - TN_GR06_Pivot'!E:E,"0",0)</f>
        <v>0</v>
      </c>
      <c r="E311" s="10">
        <f t="shared" si="24"/>
        <v>0</v>
      </c>
      <c r="F311" s="6">
        <f>-_xlfn.XLOOKUP(A311,'Tab C - NonGov_PTFED'!A:A,'Tab C - NonGov_PTFED'!C:C,"0",0)</f>
        <v>0</v>
      </c>
      <c r="G311" s="4">
        <f>_xlfn.XLOOKUP(A311,'Tab F - Program Income'!A:A,'Tab F - Program Income'!C:C,"0",0)</f>
        <v>0</v>
      </c>
      <c r="H311" s="4">
        <f>-_xlfn.XLOOKUP(A311,'Tab E - Rev in Different Years'!A:A,'Tab E - Rev in Different Years'!B:B,"0",0)</f>
        <v>0</v>
      </c>
      <c r="I311" s="6">
        <v>0</v>
      </c>
      <c r="J311" s="6">
        <v>0</v>
      </c>
      <c r="K311" s="6">
        <v>0</v>
      </c>
      <c r="L311" s="9">
        <f t="shared" si="25"/>
        <v>0</v>
      </c>
      <c r="M311" s="9">
        <f t="shared" si="26"/>
        <v>0</v>
      </c>
      <c r="P311" s="7">
        <f t="shared" si="23"/>
        <v>0</v>
      </c>
    </row>
    <row r="312" spans="1:16">
      <c r="A312" s="5"/>
      <c r="B312" s="10">
        <f>_xlfn.XLOOKUP(A312,TN_GL97_Recon!A:A,TN_GL97_Recon!N:N,"0",0)</f>
        <v>0</v>
      </c>
      <c r="D312" s="10" t="str">
        <f>_xlfn.XLOOKUP(A312,'Tab A - TN_GR06_Pivot'!A:A,'Tab A - TN_GR06_Pivot'!E:E,"0",0)</f>
        <v>0</v>
      </c>
      <c r="E312" s="10">
        <f t="shared" si="24"/>
        <v>0</v>
      </c>
      <c r="F312" s="6">
        <f>-_xlfn.XLOOKUP(A312,'Tab C - NonGov_PTFED'!A:A,'Tab C - NonGov_PTFED'!C:C,"0",0)</f>
        <v>0</v>
      </c>
      <c r="G312" s="4">
        <f>_xlfn.XLOOKUP(A312,'Tab F - Program Income'!A:A,'Tab F - Program Income'!C:C,"0",0)</f>
        <v>0</v>
      </c>
      <c r="H312" s="4">
        <f>-_xlfn.XLOOKUP(A312,'Tab E - Rev in Different Years'!A:A,'Tab E - Rev in Different Years'!B:B,"0",0)</f>
        <v>0</v>
      </c>
      <c r="I312" s="6">
        <v>0</v>
      </c>
      <c r="J312" s="6">
        <v>0</v>
      </c>
      <c r="K312" s="6">
        <v>0</v>
      </c>
      <c r="L312" s="9">
        <f t="shared" si="25"/>
        <v>0</v>
      </c>
      <c r="M312" s="9">
        <f t="shared" si="26"/>
        <v>0</v>
      </c>
      <c r="P312" s="7">
        <f t="shared" si="23"/>
        <v>0</v>
      </c>
    </row>
    <row r="313" spans="1:16">
      <c r="A313" s="5"/>
      <c r="B313" s="10">
        <f>_xlfn.XLOOKUP(A313,TN_GL97_Recon!A:A,TN_GL97_Recon!N:N,"0",0)</f>
        <v>0</v>
      </c>
      <c r="D313" s="10" t="str">
        <f>_xlfn.XLOOKUP(A313,'Tab A - TN_GR06_Pivot'!A:A,'Tab A - TN_GR06_Pivot'!E:E,"0",0)</f>
        <v>0</v>
      </c>
      <c r="E313" s="10">
        <f t="shared" si="24"/>
        <v>0</v>
      </c>
      <c r="F313" s="6">
        <f>-_xlfn.XLOOKUP(A313,'Tab C - NonGov_PTFED'!A:A,'Tab C - NonGov_PTFED'!C:C,"0",0)</f>
        <v>0</v>
      </c>
      <c r="G313" s="4">
        <f>_xlfn.XLOOKUP(A313,'Tab F - Program Income'!A:A,'Tab F - Program Income'!C:C,"0",0)</f>
        <v>0</v>
      </c>
      <c r="H313" s="4">
        <f>-_xlfn.XLOOKUP(A313,'Tab E - Rev in Different Years'!A:A,'Tab E - Rev in Different Years'!B:B,"0",0)</f>
        <v>0</v>
      </c>
      <c r="I313" s="6">
        <v>0</v>
      </c>
      <c r="J313" s="6">
        <v>0</v>
      </c>
      <c r="K313" s="6">
        <v>0</v>
      </c>
      <c r="L313" s="9">
        <f t="shared" si="25"/>
        <v>0</v>
      </c>
      <c r="M313" s="9">
        <f t="shared" si="26"/>
        <v>0</v>
      </c>
      <c r="P313" s="7">
        <f t="shared" si="23"/>
        <v>0</v>
      </c>
    </row>
    <row r="314" spans="1:16">
      <c r="A314" s="5"/>
      <c r="B314" s="10">
        <f>_xlfn.XLOOKUP(A314,TN_GL97_Recon!A:A,TN_GL97_Recon!N:N,"0",0)</f>
        <v>0</v>
      </c>
      <c r="D314" s="10" t="str">
        <f>_xlfn.XLOOKUP(A314,'Tab A - TN_GR06_Pivot'!A:A,'Tab A - TN_GR06_Pivot'!E:E,"0",0)</f>
        <v>0</v>
      </c>
      <c r="E314" s="10">
        <f t="shared" si="24"/>
        <v>0</v>
      </c>
      <c r="F314" s="6">
        <f>-_xlfn.XLOOKUP(A314,'Tab C - NonGov_PTFED'!A:A,'Tab C - NonGov_PTFED'!C:C,"0",0)</f>
        <v>0</v>
      </c>
      <c r="G314" s="4">
        <f>_xlfn.XLOOKUP(A314,'Tab F - Program Income'!A:A,'Tab F - Program Income'!C:C,"0",0)</f>
        <v>0</v>
      </c>
      <c r="H314" s="4">
        <f>-_xlfn.XLOOKUP(A314,'Tab E - Rev in Different Years'!A:A,'Tab E - Rev in Different Years'!B:B,"0",0)</f>
        <v>0</v>
      </c>
      <c r="I314" s="6">
        <v>0</v>
      </c>
      <c r="J314" s="6">
        <v>0</v>
      </c>
      <c r="K314" s="6">
        <v>0</v>
      </c>
      <c r="L314" s="9">
        <f t="shared" si="25"/>
        <v>0</v>
      </c>
      <c r="M314" s="9">
        <f t="shared" si="26"/>
        <v>0</v>
      </c>
      <c r="P314" s="7">
        <f t="shared" si="23"/>
        <v>0</v>
      </c>
    </row>
    <row r="315" spans="1:16">
      <c r="A315" s="5"/>
      <c r="B315" s="10">
        <f>_xlfn.XLOOKUP(A315,TN_GL97_Recon!A:A,TN_GL97_Recon!N:N,"0",0)</f>
        <v>0</v>
      </c>
      <c r="D315" s="10" t="str">
        <f>_xlfn.XLOOKUP(A315,'Tab A - TN_GR06_Pivot'!A:A,'Tab A - TN_GR06_Pivot'!E:E,"0",0)</f>
        <v>0</v>
      </c>
      <c r="E315" s="10">
        <f t="shared" si="24"/>
        <v>0</v>
      </c>
      <c r="F315" s="6">
        <f>-_xlfn.XLOOKUP(A315,'Tab C - NonGov_PTFED'!A:A,'Tab C - NonGov_PTFED'!C:C,"0",0)</f>
        <v>0</v>
      </c>
      <c r="G315" s="4">
        <f>_xlfn.XLOOKUP(A315,'Tab F - Program Income'!A:A,'Tab F - Program Income'!C:C,"0",0)</f>
        <v>0</v>
      </c>
      <c r="H315" s="4">
        <f>-_xlfn.XLOOKUP(A315,'Tab E - Rev in Different Years'!A:A,'Tab E - Rev in Different Years'!B:B,"0",0)</f>
        <v>0</v>
      </c>
      <c r="I315" s="6">
        <v>0</v>
      </c>
      <c r="J315" s="6">
        <v>0</v>
      </c>
      <c r="K315" s="6">
        <v>0</v>
      </c>
      <c r="L315" s="9">
        <f t="shared" si="25"/>
        <v>0</v>
      </c>
      <c r="M315" s="9">
        <f t="shared" si="26"/>
        <v>0</v>
      </c>
      <c r="P315" s="7">
        <f t="shared" si="23"/>
        <v>0</v>
      </c>
    </row>
    <row r="316" spans="1:16">
      <c r="A316" s="5"/>
      <c r="B316" s="10">
        <f>_xlfn.XLOOKUP(A316,TN_GL97_Recon!A:A,TN_GL97_Recon!N:N,"0",0)</f>
        <v>0</v>
      </c>
      <c r="D316" s="10" t="str">
        <f>_xlfn.XLOOKUP(A316,'Tab A - TN_GR06_Pivot'!A:A,'Tab A - TN_GR06_Pivot'!E:E,"0",0)</f>
        <v>0</v>
      </c>
      <c r="E316" s="10">
        <f t="shared" si="24"/>
        <v>0</v>
      </c>
      <c r="F316" s="6">
        <f>-_xlfn.XLOOKUP(A316,'Tab C - NonGov_PTFED'!A:A,'Tab C - NonGov_PTFED'!C:C,"0",0)</f>
        <v>0</v>
      </c>
      <c r="G316" s="4">
        <f>_xlfn.XLOOKUP(A316,'Tab F - Program Income'!A:A,'Tab F - Program Income'!C:C,"0",0)</f>
        <v>0</v>
      </c>
      <c r="H316" s="4">
        <f>-_xlfn.XLOOKUP(A316,'Tab E - Rev in Different Years'!A:A,'Tab E - Rev in Different Years'!B:B,"0",0)</f>
        <v>0</v>
      </c>
      <c r="I316" s="6">
        <v>0</v>
      </c>
      <c r="J316" s="6">
        <v>0</v>
      </c>
      <c r="K316" s="6">
        <v>0</v>
      </c>
      <c r="L316" s="9">
        <f t="shared" si="25"/>
        <v>0</v>
      </c>
      <c r="M316" s="9">
        <f t="shared" si="26"/>
        <v>0</v>
      </c>
      <c r="P316" s="7">
        <f t="shared" si="23"/>
        <v>0</v>
      </c>
    </row>
    <row r="317" spans="1:16">
      <c r="A317" s="5"/>
      <c r="B317" s="10">
        <f>_xlfn.XLOOKUP(A317,TN_GL97_Recon!A:A,TN_GL97_Recon!N:N,"0",0)</f>
        <v>0</v>
      </c>
      <c r="D317" s="10" t="str">
        <f>_xlfn.XLOOKUP(A317,'Tab A - TN_GR06_Pivot'!A:A,'Tab A - TN_GR06_Pivot'!E:E,"0",0)</f>
        <v>0</v>
      </c>
      <c r="E317" s="10">
        <f t="shared" si="24"/>
        <v>0</v>
      </c>
      <c r="F317" s="6">
        <f>-_xlfn.XLOOKUP(A317,'Tab C - NonGov_PTFED'!A:A,'Tab C - NonGov_PTFED'!C:C,"0",0)</f>
        <v>0</v>
      </c>
      <c r="G317" s="4">
        <f>_xlfn.XLOOKUP(A317,'Tab F - Program Income'!A:A,'Tab F - Program Income'!C:C,"0",0)</f>
        <v>0</v>
      </c>
      <c r="H317" s="4">
        <f>-_xlfn.XLOOKUP(A317,'Tab E - Rev in Different Years'!A:A,'Tab E - Rev in Different Years'!B:B,"0",0)</f>
        <v>0</v>
      </c>
      <c r="I317" s="6">
        <v>0</v>
      </c>
      <c r="J317" s="6">
        <v>0</v>
      </c>
      <c r="K317" s="6">
        <v>0</v>
      </c>
      <c r="L317" s="9">
        <f t="shared" si="25"/>
        <v>0</v>
      </c>
      <c r="M317" s="9">
        <f t="shared" si="26"/>
        <v>0</v>
      </c>
      <c r="P317" s="7">
        <f t="shared" si="23"/>
        <v>0</v>
      </c>
    </row>
    <row r="318" spans="1:16">
      <c r="A318" s="5"/>
      <c r="B318" s="10">
        <f>_xlfn.XLOOKUP(A318,TN_GL97_Recon!A:A,TN_GL97_Recon!N:N,"0",0)</f>
        <v>0</v>
      </c>
      <c r="D318" s="10" t="str">
        <f>_xlfn.XLOOKUP(A318,'Tab A - TN_GR06_Pivot'!A:A,'Tab A - TN_GR06_Pivot'!E:E,"0",0)</f>
        <v>0</v>
      </c>
      <c r="E318" s="10">
        <f t="shared" si="24"/>
        <v>0</v>
      </c>
      <c r="F318" s="6">
        <f>-_xlfn.XLOOKUP(A318,'Tab C - NonGov_PTFED'!A:A,'Tab C - NonGov_PTFED'!C:C,"0",0)</f>
        <v>0</v>
      </c>
      <c r="G318" s="4">
        <f>_xlfn.XLOOKUP(A318,'Tab F - Program Income'!A:A,'Tab F - Program Income'!C:C,"0",0)</f>
        <v>0</v>
      </c>
      <c r="H318" s="4">
        <f>-_xlfn.XLOOKUP(A318,'Tab E - Rev in Different Years'!A:A,'Tab E - Rev in Different Years'!B:B,"0",0)</f>
        <v>0</v>
      </c>
      <c r="I318" s="6">
        <v>0</v>
      </c>
      <c r="J318" s="6">
        <v>0</v>
      </c>
      <c r="K318" s="6">
        <v>0</v>
      </c>
      <c r="L318" s="9">
        <f t="shared" si="25"/>
        <v>0</v>
      </c>
      <c r="M318" s="9">
        <f t="shared" si="26"/>
        <v>0</v>
      </c>
      <c r="P318" s="7">
        <f t="shared" si="23"/>
        <v>0</v>
      </c>
    </row>
    <row r="319" spans="1:16">
      <c r="A319" s="5"/>
      <c r="B319" s="10">
        <f>_xlfn.XLOOKUP(A319,TN_GL97_Recon!A:A,TN_GL97_Recon!N:N,"0",0)</f>
        <v>0</v>
      </c>
      <c r="D319" s="10" t="str">
        <f>_xlfn.XLOOKUP(A319,'Tab A - TN_GR06_Pivot'!A:A,'Tab A - TN_GR06_Pivot'!E:E,"0",0)</f>
        <v>0</v>
      </c>
      <c r="E319" s="10">
        <f t="shared" si="24"/>
        <v>0</v>
      </c>
      <c r="F319" s="6">
        <f>-_xlfn.XLOOKUP(A319,'Tab C - NonGov_PTFED'!A:A,'Tab C - NonGov_PTFED'!C:C,"0",0)</f>
        <v>0</v>
      </c>
      <c r="G319" s="4">
        <f>_xlfn.XLOOKUP(A319,'Tab F - Program Income'!A:A,'Tab F - Program Income'!C:C,"0",0)</f>
        <v>0</v>
      </c>
      <c r="H319" s="4">
        <f>-_xlfn.XLOOKUP(A319,'Tab E - Rev in Different Years'!A:A,'Tab E - Rev in Different Years'!B:B,"0",0)</f>
        <v>0</v>
      </c>
      <c r="I319" s="6">
        <v>0</v>
      </c>
      <c r="J319" s="6">
        <v>0</v>
      </c>
      <c r="K319" s="6">
        <v>0</v>
      </c>
      <c r="L319" s="9">
        <f t="shared" si="25"/>
        <v>0</v>
      </c>
      <c r="M319" s="9">
        <f t="shared" si="26"/>
        <v>0</v>
      </c>
      <c r="P319" s="7">
        <f t="shared" si="23"/>
        <v>0</v>
      </c>
    </row>
    <row r="320" spans="1:16">
      <c r="A320" s="5"/>
      <c r="B320" s="10">
        <f>_xlfn.XLOOKUP(A320,TN_GL97_Recon!A:A,TN_GL97_Recon!N:N,"0",0)</f>
        <v>0</v>
      </c>
      <c r="D320" s="10" t="str">
        <f>_xlfn.XLOOKUP(A320,'Tab A - TN_GR06_Pivot'!A:A,'Tab A - TN_GR06_Pivot'!E:E,"0",0)</f>
        <v>0</v>
      </c>
      <c r="E320" s="10">
        <f t="shared" si="24"/>
        <v>0</v>
      </c>
      <c r="F320" s="6">
        <f>-_xlfn.XLOOKUP(A320,'Tab C - NonGov_PTFED'!A:A,'Tab C - NonGov_PTFED'!C:C,"0",0)</f>
        <v>0</v>
      </c>
      <c r="G320" s="4">
        <f>_xlfn.XLOOKUP(A320,'Tab F - Program Income'!A:A,'Tab F - Program Income'!C:C,"0",0)</f>
        <v>0</v>
      </c>
      <c r="H320" s="4">
        <f>-_xlfn.XLOOKUP(A320,'Tab E - Rev in Different Years'!A:A,'Tab E - Rev in Different Years'!B:B,"0",0)</f>
        <v>0</v>
      </c>
      <c r="I320" s="6">
        <v>0</v>
      </c>
      <c r="J320" s="6">
        <v>0</v>
      </c>
      <c r="K320" s="6">
        <v>0</v>
      </c>
      <c r="L320" s="9">
        <f t="shared" si="25"/>
        <v>0</v>
      </c>
      <c r="M320" s="9">
        <f t="shared" si="26"/>
        <v>0</v>
      </c>
      <c r="P320" s="7">
        <f t="shared" si="23"/>
        <v>0</v>
      </c>
    </row>
    <row r="321" spans="1:16">
      <c r="A321" s="5"/>
      <c r="B321" s="10">
        <f>_xlfn.XLOOKUP(A321,TN_GL97_Recon!A:A,TN_GL97_Recon!N:N,"0",0)</f>
        <v>0</v>
      </c>
      <c r="D321" s="10" t="str">
        <f>_xlfn.XLOOKUP(A321,'Tab A - TN_GR06_Pivot'!A:A,'Tab A - TN_GR06_Pivot'!E:E,"0",0)</f>
        <v>0</v>
      </c>
      <c r="E321" s="10">
        <f t="shared" si="24"/>
        <v>0</v>
      </c>
      <c r="F321" s="6">
        <f>-_xlfn.XLOOKUP(A321,'Tab C - NonGov_PTFED'!A:A,'Tab C - NonGov_PTFED'!C:C,"0",0)</f>
        <v>0</v>
      </c>
      <c r="G321" s="4">
        <f>_xlfn.XLOOKUP(A321,'Tab F - Program Income'!A:A,'Tab F - Program Income'!C:C,"0",0)</f>
        <v>0</v>
      </c>
      <c r="H321" s="4">
        <f>-_xlfn.XLOOKUP(A321,'Tab E - Rev in Different Years'!A:A,'Tab E - Rev in Different Years'!B:B,"0",0)</f>
        <v>0</v>
      </c>
      <c r="I321" s="6">
        <v>0</v>
      </c>
      <c r="J321" s="6">
        <v>0</v>
      </c>
      <c r="K321" s="6">
        <v>0</v>
      </c>
      <c r="L321" s="9">
        <f t="shared" si="25"/>
        <v>0</v>
      </c>
      <c r="M321" s="9">
        <f t="shared" si="26"/>
        <v>0</v>
      </c>
      <c r="P321" s="7">
        <f t="shared" si="23"/>
        <v>0</v>
      </c>
    </row>
    <row r="322" spans="1:16">
      <c r="A322" s="5"/>
      <c r="B322" s="10">
        <f>_xlfn.XLOOKUP(A322,TN_GL97_Recon!A:A,TN_GL97_Recon!N:N,"0",0)</f>
        <v>0</v>
      </c>
      <c r="D322" s="10" t="str">
        <f>_xlfn.XLOOKUP(A322,'Tab A - TN_GR06_Pivot'!A:A,'Tab A - TN_GR06_Pivot'!E:E,"0",0)</f>
        <v>0</v>
      </c>
      <c r="E322" s="10">
        <f t="shared" si="24"/>
        <v>0</v>
      </c>
      <c r="F322" s="6">
        <f>-_xlfn.XLOOKUP(A322,'Tab C - NonGov_PTFED'!A:A,'Tab C - NonGov_PTFED'!C:C,"0",0)</f>
        <v>0</v>
      </c>
      <c r="G322" s="4">
        <f>_xlfn.XLOOKUP(A322,'Tab F - Program Income'!A:A,'Tab F - Program Income'!C:C,"0",0)</f>
        <v>0</v>
      </c>
      <c r="H322" s="4">
        <f>-_xlfn.XLOOKUP(A322,'Tab E - Rev in Different Years'!A:A,'Tab E - Rev in Different Years'!B:B,"0",0)</f>
        <v>0</v>
      </c>
      <c r="I322" s="6">
        <v>0</v>
      </c>
      <c r="J322" s="6">
        <v>0</v>
      </c>
      <c r="K322" s="6">
        <v>0</v>
      </c>
      <c r="L322" s="9">
        <f t="shared" si="25"/>
        <v>0</v>
      </c>
      <c r="M322" s="9">
        <f t="shared" si="26"/>
        <v>0</v>
      </c>
      <c r="P322" s="7">
        <f t="shared" si="23"/>
        <v>0</v>
      </c>
    </row>
    <row r="323" spans="1:16">
      <c r="A323" s="5"/>
      <c r="B323" s="10">
        <f>_xlfn.XLOOKUP(A323,TN_GL97_Recon!A:A,TN_GL97_Recon!N:N,"0",0)</f>
        <v>0</v>
      </c>
      <c r="D323" s="10" t="str">
        <f>_xlfn.XLOOKUP(A323,'Tab A - TN_GR06_Pivot'!A:A,'Tab A - TN_GR06_Pivot'!E:E,"0",0)</f>
        <v>0</v>
      </c>
      <c r="E323" s="10">
        <f t="shared" si="24"/>
        <v>0</v>
      </c>
      <c r="F323" s="6">
        <f>-_xlfn.XLOOKUP(A323,'Tab C - NonGov_PTFED'!A:A,'Tab C - NonGov_PTFED'!C:C,"0",0)</f>
        <v>0</v>
      </c>
      <c r="G323" s="4">
        <f>_xlfn.XLOOKUP(A323,'Tab F - Program Income'!A:A,'Tab F - Program Income'!C:C,"0",0)</f>
        <v>0</v>
      </c>
      <c r="H323" s="4">
        <f>-_xlfn.XLOOKUP(A323,'Tab E - Rev in Different Years'!A:A,'Tab E - Rev in Different Years'!B:B,"0",0)</f>
        <v>0</v>
      </c>
      <c r="I323" s="6">
        <v>0</v>
      </c>
      <c r="J323" s="6">
        <v>0</v>
      </c>
      <c r="K323" s="6">
        <v>0</v>
      </c>
      <c r="L323" s="9">
        <f t="shared" si="25"/>
        <v>0</v>
      </c>
      <c r="M323" s="9">
        <f t="shared" si="26"/>
        <v>0</v>
      </c>
      <c r="P323" s="7">
        <f t="shared" si="23"/>
        <v>0</v>
      </c>
    </row>
    <row r="324" spans="1:16">
      <c r="A324" s="5"/>
      <c r="B324" s="10">
        <f>_xlfn.XLOOKUP(A324,TN_GL97_Recon!A:A,TN_GL97_Recon!N:N,"0",0)</f>
        <v>0</v>
      </c>
      <c r="D324" s="10" t="str">
        <f>_xlfn.XLOOKUP(A324,'Tab A - TN_GR06_Pivot'!A:A,'Tab A - TN_GR06_Pivot'!E:E,"0",0)</f>
        <v>0</v>
      </c>
      <c r="E324" s="10">
        <f t="shared" si="24"/>
        <v>0</v>
      </c>
      <c r="F324" s="6">
        <f>-_xlfn.XLOOKUP(A324,'Tab C - NonGov_PTFED'!A:A,'Tab C - NonGov_PTFED'!C:C,"0",0)</f>
        <v>0</v>
      </c>
      <c r="G324" s="4">
        <f>_xlfn.XLOOKUP(A324,'Tab F - Program Income'!A:A,'Tab F - Program Income'!C:C,"0",0)</f>
        <v>0</v>
      </c>
      <c r="H324" s="4">
        <f>-_xlfn.XLOOKUP(A324,'Tab E - Rev in Different Years'!A:A,'Tab E - Rev in Different Years'!B:B,"0",0)</f>
        <v>0</v>
      </c>
      <c r="I324" s="6">
        <v>0</v>
      </c>
      <c r="J324" s="6">
        <v>0</v>
      </c>
      <c r="K324" s="6">
        <v>0</v>
      </c>
      <c r="L324" s="9">
        <f t="shared" si="25"/>
        <v>0</v>
      </c>
      <c r="M324" s="9">
        <f t="shared" si="26"/>
        <v>0</v>
      </c>
      <c r="P324" s="7">
        <f t="shared" si="23"/>
        <v>0</v>
      </c>
    </row>
    <row r="325" spans="1:16">
      <c r="A325" s="5"/>
      <c r="B325" s="10">
        <f>_xlfn.XLOOKUP(A325,TN_GL97_Recon!A:A,TN_GL97_Recon!N:N,"0",0)</f>
        <v>0</v>
      </c>
      <c r="D325" s="10" t="str">
        <f>_xlfn.XLOOKUP(A325,'Tab A - TN_GR06_Pivot'!A:A,'Tab A - TN_GR06_Pivot'!E:E,"0",0)</f>
        <v>0</v>
      </c>
      <c r="E325" s="10">
        <f t="shared" si="24"/>
        <v>0</v>
      </c>
      <c r="F325" s="6">
        <f>-_xlfn.XLOOKUP(A325,'Tab C - NonGov_PTFED'!A:A,'Tab C - NonGov_PTFED'!C:C,"0",0)</f>
        <v>0</v>
      </c>
      <c r="G325" s="4">
        <f>_xlfn.XLOOKUP(A325,'Tab F - Program Income'!A:A,'Tab F - Program Income'!C:C,"0",0)</f>
        <v>0</v>
      </c>
      <c r="H325" s="4">
        <f>-_xlfn.XLOOKUP(A325,'Tab E - Rev in Different Years'!A:A,'Tab E - Rev in Different Years'!B:B,"0",0)</f>
        <v>0</v>
      </c>
      <c r="I325" s="6">
        <v>0</v>
      </c>
      <c r="J325" s="6">
        <v>0</v>
      </c>
      <c r="K325" s="6">
        <v>0</v>
      </c>
      <c r="L325" s="9">
        <f t="shared" si="25"/>
        <v>0</v>
      </c>
      <c r="M325" s="9">
        <f t="shared" si="26"/>
        <v>0</v>
      </c>
      <c r="P325" s="7">
        <f t="shared" si="23"/>
        <v>0</v>
      </c>
    </row>
    <row r="326" spans="1:16">
      <c r="A326" s="5"/>
      <c r="B326" s="10">
        <f>_xlfn.XLOOKUP(A326,TN_GL97_Recon!A:A,TN_GL97_Recon!N:N,"0",0)</f>
        <v>0</v>
      </c>
      <c r="D326" s="10" t="str">
        <f>_xlfn.XLOOKUP(A326,'Tab A - TN_GR06_Pivot'!A:A,'Tab A - TN_GR06_Pivot'!E:E,"0",0)</f>
        <v>0</v>
      </c>
      <c r="E326" s="10">
        <f t="shared" si="24"/>
        <v>0</v>
      </c>
      <c r="F326" s="6">
        <f>-_xlfn.XLOOKUP(A326,'Tab C - NonGov_PTFED'!A:A,'Tab C - NonGov_PTFED'!C:C,"0",0)</f>
        <v>0</v>
      </c>
      <c r="G326" s="4">
        <f>_xlfn.XLOOKUP(A326,'Tab F - Program Income'!A:A,'Tab F - Program Income'!C:C,"0",0)</f>
        <v>0</v>
      </c>
      <c r="H326" s="4">
        <f>-_xlfn.XLOOKUP(A326,'Tab E - Rev in Different Years'!A:A,'Tab E - Rev in Different Years'!B:B,"0",0)</f>
        <v>0</v>
      </c>
      <c r="I326" s="6">
        <v>0</v>
      </c>
      <c r="J326" s="6">
        <v>0</v>
      </c>
      <c r="K326" s="6">
        <v>0</v>
      </c>
      <c r="L326" s="9">
        <f t="shared" si="25"/>
        <v>0</v>
      </c>
      <c r="M326" s="9">
        <f t="shared" si="26"/>
        <v>0</v>
      </c>
      <c r="P326" s="7">
        <f t="shared" si="23"/>
        <v>0</v>
      </c>
    </row>
    <row r="327" spans="1:16">
      <c r="A327" s="5"/>
      <c r="B327" s="10">
        <f>_xlfn.XLOOKUP(A327,TN_GL97_Recon!A:A,TN_GL97_Recon!N:N,"0",0)</f>
        <v>0</v>
      </c>
      <c r="D327" s="10" t="str">
        <f>_xlfn.XLOOKUP(A327,'Tab A - TN_GR06_Pivot'!A:A,'Tab A - TN_GR06_Pivot'!E:E,"0",0)</f>
        <v>0</v>
      </c>
      <c r="E327" s="10">
        <f t="shared" si="24"/>
        <v>0</v>
      </c>
      <c r="F327" s="6">
        <f>-_xlfn.XLOOKUP(A327,'Tab C - NonGov_PTFED'!A:A,'Tab C - NonGov_PTFED'!C:C,"0",0)</f>
        <v>0</v>
      </c>
      <c r="G327" s="4">
        <f>_xlfn.XLOOKUP(A327,'Tab F - Program Income'!A:A,'Tab F - Program Income'!C:C,"0",0)</f>
        <v>0</v>
      </c>
      <c r="H327" s="4">
        <f>-_xlfn.XLOOKUP(A327,'Tab E - Rev in Different Years'!A:A,'Tab E - Rev in Different Years'!B:B,"0",0)</f>
        <v>0</v>
      </c>
      <c r="I327" s="6">
        <v>0</v>
      </c>
      <c r="J327" s="6">
        <v>0</v>
      </c>
      <c r="K327" s="6">
        <v>0</v>
      </c>
      <c r="L327" s="9">
        <f t="shared" si="25"/>
        <v>0</v>
      </c>
      <c r="M327" s="9">
        <f t="shared" si="26"/>
        <v>0</v>
      </c>
      <c r="P327" s="7">
        <f t="shared" si="23"/>
        <v>0</v>
      </c>
    </row>
    <row r="328" spans="1:16">
      <c r="A328" s="5"/>
      <c r="B328" s="10">
        <f>_xlfn.XLOOKUP(A328,TN_GL97_Recon!A:A,TN_GL97_Recon!N:N,"0",0)</f>
        <v>0</v>
      </c>
      <c r="D328" s="10" t="str">
        <f>_xlfn.XLOOKUP(A328,'Tab A - TN_GR06_Pivot'!A:A,'Tab A - TN_GR06_Pivot'!E:E,"0",0)</f>
        <v>0</v>
      </c>
      <c r="E328" s="10">
        <f t="shared" si="24"/>
        <v>0</v>
      </c>
      <c r="F328" s="6">
        <f>-_xlfn.XLOOKUP(A328,'Tab C - NonGov_PTFED'!A:A,'Tab C - NonGov_PTFED'!C:C,"0",0)</f>
        <v>0</v>
      </c>
      <c r="G328" s="4">
        <f>_xlfn.XLOOKUP(A328,'Tab F - Program Income'!A:A,'Tab F - Program Income'!C:C,"0",0)</f>
        <v>0</v>
      </c>
      <c r="H328" s="4">
        <f>-_xlfn.XLOOKUP(A328,'Tab E - Rev in Different Years'!A:A,'Tab E - Rev in Different Years'!B:B,"0",0)</f>
        <v>0</v>
      </c>
      <c r="I328" s="6">
        <v>0</v>
      </c>
      <c r="J328" s="6">
        <v>0</v>
      </c>
      <c r="K328" s="6">
        <v>0</v>
      </c>
      <c r="L328" s="9">
        <f t="shared" si="25"/>
        <v>0</v>
      </c>
      <c r="M328" s="9">
        <f t="shared" si="26"/>
        <v>0</v>
      </c>
      <c r="P328" s="7">
        <f t="shared" si="23"/>
        <v>0</v>
      </c>
    </row>
    <row r="329" spans="1:16">
      <c r="A329" s="5"/>
      <c r="B329" s="10">
        <f>_xlfn.XLOOKUP(A329,TN_GL97_Recon!A:A,TN_GL97_Recon!N:N,"0",0)</f>
        <v>0</v>
      </c>
      <c r="D329" s="10" t="str">
        <f>_xlfn.XLOOKUP(A329,'Tab A - TN_GR06_Pivot'!A:A,'Tab A - TN_GR06_Pivot'!E:E,"0",0)</f>
        <v>0</v>
      </c>
      <c r="E329" s="10">
        <f t="shared" si="24"/>
        <v>0</v>
      </c>
      <c r="F329" s="6">
        <f>-_xlfn.XLOOKUP(A329,'Tab C - NonGov_PTFED'!A:A,'Tab C - NonGov_PTFED'!C:C,"0",0)</f>
        <v>0</v>
      </c>
      <c r="G329" s="4">
        <f>_xlfn.XLOOKUP(A329,'Tab F - Program Income'!A:A,'Tab F - Program Income'!C:C,"0",0)</f>
        <v>0</v>
      </c>
      <c r="H329" s="4">
        <f>-_xlfn.XLOOKUP(A329,'Tab E - Rev in Different Years'!A:A,'Tab E - Rev in Different Years'!B:B,"0",0)</f>
        <v>0</v>
      </c>
      <c r="I329" s="6">
        <v>0</v>
      </c>
      <c r="J329" s="6">
        <v>0</v>
      </c>
      <c r="K329" s="6">
        <v>0</v>
      </c>
      <c r="L329" s="9">
        <f t="shared" si="25"/>
        <v>0</v>
      </c>
      <c r="M329" s="9">
        <f t="shared" si="26"/>
        <v>0</v>
      </c>
      <c r="P329" s="7">
        <f t="shared" si="23"/>
        <v>0</v>
      </c>
    </row>
    <row r="330" spans="1:16">
      <c r="A330" s="5"/>
      <c r="B330" s="10">
        <f>_xlfn.XLOOKUP(A330,TN_GL97_Recon!A:A,TN_GL97_Recon!N:N,"0",0)</f>
        <v>0</v>
      </c>
      <c r="D330" s="10" t="str">
        <f>_xlfn.XLOOKUP(A330,'Tab A - TN_GR06_Pivot'!A:A,'Tab A - TN_GR06_Pivot'!E:E,"0",0)</f>
        <v>0</v>
      </c>
      <c r="E330" s="10">
        <f t="shared" si="24"/>
        <v>0</v>
      </c>
      <c r="F330" s="6">
        <f>-_xlfn.XLOOKUP(A330,'Tab C - NonGov_PTFED'!A:A,'Tab C - NonGov_PTFED'!C:C,"0",0)</f>
        <v>0</v>
      </c>
      <c r="G330" s="4">
        <f>_xlfn.XLOOKUP(A330,'Tab F - Program Income'!A:A,'Tab F - Program Income'!C:C,"0",0)</f>
        <v>0</v>
      </c>
      <c r="H330" s="4">
        <f>-_xlfn.XLOOKUP(A330,'Tab E - Rev in Different Years'!A:A,'Tab E - Rev in Different Years'!B:B,"0",0)</f>
        <v>0</v>
      </c>
      <c r="I330" s="6">
        <v>0</v>
      </c>
      <c r="J330" s="6">
        <v>0</v>
      </c>
      <c r="K330" s="6">
        <v>0</v>
      </c>
      <c r="L330" s="9">
        <f t="shared" si="25"/>
        <v>0</v>
      </c>
      <c r="M330" s="9">
        <f t="shared" si="26"/>
        <v>0</v>
      </c>
      <c r="P330" s="7">
        <f t="shared" si="23"/>
        <v>0</v>
      </c>
    </row>
    <row r="331" spans="1:16">
      <c r="A331" s="5"/>
      <c r="B331" s="10">
        <f>_xlfn.XLOOKUP(A331,TN_GL97_Recon!A:A,TN_GL97_Recon!N:N,"0",0)</f>
        <v>0</v>
      </c>
      <c r="D331" s="10" t="str">
        <f>_xlfn.XLOOKUP(A331,'Tab A - TN_GR06_Pivot'!A:A,'Tab A - TN_GR06_Pivot'!E:E,"0",0)</f>
        <v>0</v>
      </c>
      <c r="E331" s="10">
        <f t="shared" si="24"/>
        <v>0</v>
      </c>
      <c r="F331" s="6">
        <f>-_xlfn.XLOOKUP(A331,'Tab C - NonGov_PTFED'!A:A,'Tab C - NonGov_PTFED'!C:C,"0",0)</f>
        <v>0</v>
      </c>
      <c r="G331" s="4">
        <f>_xlfn.XLOOKUP(A331,'Tab F - Program Income'!A:A,'Tab F - Program Income'!C:C,"0",0)</f>
        <v>0</v>
      </c>
      <c r="H331" s="4">
        <f>-_xlfn.XLOOKUP(A331,'Tab E - Rev in Different Years'!A:A,'Tab E - Rev in Different Years'!B:B,"0",0)</f>
        <v>0</v>
      </c>
      <c r="I331" s="6">
        <v>0</v>
      </c>
      <c r="J331" s="6">
        <v>0</v>
      </c>
      <c r="K331" s="6">
        <v>0</v>
      </c>
      <c r="L331" s="9">
        <f t="shared" si="25"/>
        <v>0</v>
      </c>
      <c r="M331" s="9">
        <f t="shared" si="26"/>
        <v>0</v>
      </c>
      <c r="P331" s="7">
        <f t="shared" ref="P331:P349" si="27">D331+L331+N331+O331</f>
        <v>0</v>
      </c>
    </row>
    <row r="332" spans="1:16">
      <c r="A332" s="5"/>
      <c r="B332" s="10">
        <f>_xlfn.XLOOKUP(A332,TN_GL97_Recon!A:A,TN_GL97_Recon!N:N,"0",0)</f>
        <v>0</v>
      </c>
      <c r="D332" s="10" t="str">
        <f>_xlfn.XLOOKUP(A332,'Tab A - TN_GR06_Pivot'!A:A,'Tab A - TN_GR06_Pivot'!E:E,"0",0)</f>
        <v>0</v>
      </c>
      <c r="E332" s="10">
        <f t="shared" si="24"/>
        <v>0</v>
      </c>
      <c r="F332" s="6">
        <f>-_xlfn.XLOOKUP(A332,'Tab C - NonGov_PTFED'!A:A,'Tab C - NonGov_PTFED'!C:C,"0",0)</f>
        <v>0</v>
      </c>
      <c r="G332" s="4">
        <f>_xlfn.XLOOKUP(A332,'Tab F - Program Income'!A:A,'Tab F - Program Income'!C:C,"0",0)</f>
        <v>0</v>
      </c>
      <c r="H332" s="4">
        <f>-_xlfn.XLOOKUP(A332,'Tab E - Rev in Different Years'!A:A,'Tab E - Rev in Different Years'!B:B,"0",0)</f>
        <v>0</v>
      </c>
      <c r="I332" s="6">
        <v>0</v>
      </c>
      <c r="J332" s="6">
        <v>0</v>
      </c>
      <c r="K332" s="6">
        <v>0</v>
      </c>
      <c r="L332" s="9">
        <f t="shared" si="25"/>
        <v>0</v>
      </c>
      <c r="M332" s="9">
        <f t="shared" si="26"/>
        <v>0</v>
      </c>
      <c r="P332" s="7">
        <f t="shared" si="27"/>
        <v>0</v>
      </c>
    </row>
    <row r="333" spans="1:16">
      <c r="A333" s="5"/>
      <c r="B333" s="10">
        <f>_xlfn.XLOOKUP(A333,TN_GL97_Recon!A:A,TN_GL97_Recon!N:N,"0",0)</f>
        <v>0</v>
      </c>
      <c r="D333" s="10" t="str">
        <f>_xlfn.XLOOKUP(A333,'Tab A - TN_GR06_Pivot'!A:A,'Tab A - TN_GR06_Pivot'!E:E,"0",0)</f>
        <v>0</v>
      </c>
      <c r="E333" s="10">
        <f t="shared" si="24"/>
        <v>0</v>
      </c>
      <c r="F333" s="6">
        <f>-_xlfn.XLOOKUP(A333,'Tab C - NonGov_PTFED'!A:A,'Tab C - NonGov_PTFED'!C:C,"0",0)</f>
        <v>0</v>
      </c>
      <c r="G333" s="4">
        <f>_xlfn.XLOOKUP(A333,'Tab F - Program Income'!A:A,'Tab F - Program Income'!C:C,"0",0)</f>
        <v>0</v>
      </c>
      <c r="H333" s="4">
        <f>-_xlfn.XLOOKUP(A333,'Tab E - Rev in Different Years'!A:A,'Tab E - Rev in Different Years'!B:B,"0",0)</f>
        <v>0</v>
      </c>
      <c r="I333" s="6">
        <v>0</v>
      </c>
      <c r="J333" s="6">
        <v>0</v>
      </c>
      <c r="K333" s="6">
        <v>0</v>
      </c>
      <c r="L333" s="9">
        <f t="shared" si="25"/>
        <v>0</v>
      </c>
      <c r="M333" s="9">
        <f t="shared" si="26"/>
        <v>0</v>
      </c>
      <c r="P333" s="7">
        <f t="shared" si="27"/>
        <v>0</v>
      </c>
    </row>
    <row r="334" spans="1:16">
      <c r="A334" s="5"/>
      <c r="B334" s="10">
        <f>_xlfn.XLOOKUP(A334,TN_GL97_Recon!A:A,TN_GL97_Recon!N:N,"0",0)</f>
        <v>0</v>
      </c>
      <c r="D334" s="10" t="str">
        <f>_xlfn.XLOOKUP(A334,'Tab A - TN_GR06_Pivot'!A:A,'Tab A - TN_GR06_Pivot'!E:E,"0",0)</f>
        <v>0</v>
      </c>
      <c r="E334" s="10">
        <f t="shared" si="24"/>
        <v>0</v>
      </c>
      <c r="F334" s="6">
        <f>-_xlfn.XLOOKUP(A334,'Tab C - NonGov_PTFED'!A:A,'Tab C - NonGov_PTFED'!C:C,"0",0)</f>
        <v>0</v>
      </c>
      <c r="G334" s="4">
        <f>_xlfn.XLOOKUP(A334,'Tab F - Program Income'!A:A,'Tab F - Program Income'!C:C,"0",0)</f>
        <v>0</v>
      </c>
      <c r="H334" s="4">
        <f>-_xlfn.XLOOKUP(A334,'Tab E - Rev in Different Years'!A:A,'Tab E - Rev in Different Years'!B:B,"0",0)</f>
        <v>0</v>
      </c>
      <c r="I334" s="6">
        <v>0</v>
      </c>
      <c r="J334" s="6">
        <v>0</v>
      </c>
      <c r="K334" s="6">
        <v>0</v>
      </c>
      <c r="L334" s="9">
        <f t="shared" si="25"/>
        <v>0</v>
      </c>
      <c r="M334" s="9">
        <f t="shared" si="26"/>
        <v>0</v>
      </c>
      <c r="P334" s="7">
        <f t="shared" si="27"/>
        <v>0</v>
      </c>
    </row>
    <row r="335" spans="1:16">
      <c r="A335" s="5"/>
      <c r="B335" s="10">
        <f>_xlfn.XLOOKUP(A335,TN_GL97_Recon!A:A,TN_GL97_Recon!N:N,"0",0)</f>
        <v>0</v>
      </c>
      <c r="D335" s="10" t="str">
        <f>_xlfn.XLOOKUP(A335,'Tab A - TN_GR06_Pivot'!A:A,'Tab A - TN_GR06_Pivot'!E:E,"0",0)</f>
        <v>0</v>
      </c>
      <c r="E335" s="10">
        <f t="shared" si="24"/>
        <v>0</v>
      </c>
      <c r="F335" s="6">
        <f>-_xlfn.XLOOKUP(A335,'Tab C - NonGov_PTFED'!A:A,'Tab C - NonGov_PTFED'!C:C,"0",0)</f>
        <v>0</v>
      </c>
      <c r="G335" s="4">
        <f>_xlfn.XLOOKUP(A335,'Tab F - Program Income'!A:A,'Tab F - Program Income'!C:C,"0",0)</f>
        <v>0</v>
      </c>
      <c r="H335" s="4">
        <f>-_xlfn.XLOOKUP(A335,'Tab E - Rev in Different Years'!A:A,'Tab E - Rev in Different Years'!B:B,"0",0)</f>
        <v>0</v>
      </c>
      <c r="I335" s="6">
        <v>0</v>
      </c>
      <c r="J335" s="6">
        <v>0</v>
      </c>
      <c r="K335" s="6">
        <v>0</v>
      </c>
      <c r="L335" s="9">
        <f t="shared" si="25"/>
        <v>0</v>
      </c>
      <c r="M335" s="9">
        <f t="shared" si="26"/>
        <v>0</v>
      </c>
      <c r="P335" s="7">
        <f t="shared" si="27"/>
        <v>0</v>
      </c>
    </row>
    <row r="336" spans="1:16">
      <c r="A336" s="5"/>
      <c r="B336" s="10">
        <f>_xlfn.XLOOKUP(A336,TN_GL97_Recon!A:A,TN_GL97_Recon!N:N,"0",0)</f>
        <v>0</v>
      </c>
      <c r="D336" s="10" t="str">
        <f>_xlfn.XLOOKUP(A336,'Tab A - TN_GR06_Pivot'!A:A,'Tab A - TN_GR06_Pivot'!E:E,"0",0)</f>
        <v>0</v>
      </c>
      <c r="E336" s="10">
        <f t="shared" si="24"/>
        <v>0</v>
      </c>
      <c r="F336" s="6">
        <f>-_xlfn.XLOOKUP(A336,'Tab C - NonGov_PTFED'!A:A,'Tab C - NonGov_PTFED'!C:C,"0",0)</f>
        <v>0</v>
      </c>
      <c r="G336" s="4">
        <f>_xlfn.XLOOKUP(A336,'Tab F - Program Income'!A:A,'Tab F - Program Income'!C:C,"0",0)</f>
        <v>0</v>
      </c>
      <c r="H336" s="4">
        <f>-_xlfn.XLOOKUP(A336,'Tab E - Rev in Different Years'!A:A,'Tab E - Rev in Different Years'!B:B,"0",0)</f>
        <v>0</v>
      </c>
      <c r="I336" s="6">
        <v>0</v>
      </c>
      <c r="J336" s="6">
        <v>0</v>
      </c>
      <c r="K336" s="6">
        <v>0</v>
      </c>
      <c r="L336" s="9">
        <f t="shared" si="25"/>
        <v>0</v>
      </c>
      <c r="M336" s="9">
        <f t="shared" si="26"/>
        <v>0</v>
      </c>
      <c r="P336" s="7">
        <f t="shared" si="27"/>
        <v>0</v>
      </c>
    </row>
    <row r="337" spans="1:16">
      <c r="A337" s="5"/>
      <c r="B337" s="10">
        <f>_xlfn.XLOOKUP(A337,TN_GL97_Recon!A:A,TN_GL97_Recon!N:N,"0",0)</f>
        <v>0</v>
      </c>
      <c r="D337" s="10" t="str">
        <f>_xlfn.XLOOKUP(A337,'Tab A - TN_GR06_Pivot'!A:A,'Tab A - TN_GR06_Pivot'!E:E,"0",0)</f>
        <v>0</v>
      </c>
      <c r="E337" s="10">
        <f t="shared" si="24"/>
        <v>0</v>
      </c>
      <c r="F337" s="6">
        <f>-_xlfn.XLOOKUP(A337,'Tab C - NonGov_PTFED'!A:A,'Tab C - NonGov_PTFED'!C:C,"0",0)</f>
        <v>0</v>
      </c>
      <c r="G337" s="4">
        <f>_xlfn.XLOOKUP(A337,'Tab F - Program Income'!A:A,'Tab F - Program Income'!C:C,"0",0)</f>
        <v>0</v>
      </c>
      <c r="H337" s="4">
        <f>-_xlfn.XLOOKUP(A337,'Tab E - Rev in Different Years'!A:A,'Tab E - Rev in Different Years'!B:B,"0",0)</f>
        <v>0</v>
      </c>
      <c r="I337" s="6">
        <v>0</v>
      </c>
      <c r="J337" s="6">
        <v>0</v>
      </c>
      <c r="K337" s="6">
        <v>0</v>
      </c>
      <c r="L337" s="9">
        <f t="shared" si="25"/>
        <v>0</v>
      </c>
      <c r="M337" s="9">
        <f t="shared" si="26"/>
        <v>0</v>
      </c>
      <c r="P337" s="7">
        <f t="shared" si="27"/>
        <v>0</v>
      </c>
    </row>
    <row r="338" spans="1:16">
      <c r="A338" s="5"/>
      <c r="B338" s="10">
        <f>_xlfn.XLOOKUP(A338,TN_GL97_Recon!A:A,TN_GL97_Recon!N:N,"0",0)</f>
        <v>0</v>
      </c>
      <c r="D338" s="10" t="str">
        <f>_xlfn.XLOOKUP(A338,'Tab A - TN_GR06_Pivot'!A:A,'Tab A - TN_GR06_Pivot'!E:E,"0",0)</f>
        <v>0</v>
      </c>
      <c r="E338" s="10">
        <f t="shared" si="24"/>
        <v>0</v>
      </c>
      <c r="F338" s="6">
        <f>-_xlfn.XLOOKUP(A338,'Tab C - NonGov_PTFED'!A:A,'Tab C - NonGov_PTFED'!C:C,"0",0)</f>
        <v>0</v>
      </c>
      <c r="G338" s="4">
        <f>_xlfn.XLOOKUP(A338,'Tab F - Program Income'!A:A,'Tab F - Program Income'!C:C,"0",0)</f>
        <v>0</v>
      </c>
      <c r="H338" s="4">
        <f>-_xlfn.XLOOKUP(A338,'Tab E - Rev in Different Years'!A:A,'Tab E - Rev in Different Years'!B:B,"0",0)</f>
        <v>0</v>
      </c>
      <c r="I338" s="6">
        <v>0</v>
      </c>
      <c r="J338" s="6">
        <v>0</v>
      </c>
      <c r="K338" s="6">
        <v>0</v>
      </c>
      <c r="L338" s="9">
        <f t="shared" si="25"/>
        <v>0</v>
      </c>
      <c r="M338" s="9">
        <f t="shared" si="26"/>
        <v>0</v>
      </c>
      <c r="P338" s="7">
        <f t="shared" si="27"/>
        <v>0</v>
      </c>
    </row>
    <row r="339" spans="1:16">
      <c r="A339" s="5"/>
      <c r="B339" s="10">
        <f>_xlfn.XLOOKUP(A339,TN_GL97_Recon!A:A,TN_GL97_Recon!N:N,"0",0)</f>
        <v>0</v>
      </c>
      <c r="D339" s="10" t="str">
        <f>_xlfn.XLOOKUP(A339,'Tab A - TN_GR06_Pivot'!A:A,'Tab A - TN_GR06_Pivot'!E:E,"0",0)</f>
        <v>0</v>
      </c>
      <c r="E339" s="10">
        <f t="shared" si="24"/>
        <v>0</v>
      </c>
      <c r="F339" s="6">
        <f>-_xlfn.XLOOKUP(A339,'Tab C - NonGov_PTFED'!A:A,'Tab C - NonGov_PTFED'!C:C,"0",0)</f>
        <v>0</v>
      </c>
      <c r="G339" s="4">
        <f>_xlfn.XLOOKUP(A339,'Tab F - Program Income'!A:A,'Tab F - Program Income'!C:C,"0",0)</f>
        <v>0</v>
      </c>
      <c r="H339" s="4">
        <f>-_xlfn.XLOOKUP(A339,'Tab E - Rev in Different Years'!A:A,'Tab E - Rev in Different Years'!B:B,"0",0)</f>
        <v>0</v>
      </c>
      <c r="I339" s="6">
        <v>0</v>
      </c>
      <c r="J339" s="6">
        <v>0</v>
      </c>
      <c r="K339" s="6">
        <v>0</v>
      </c>
      <c r="L339" s="9">
        <f t="shared" si="25"/>
        <v>0</v>
      </c>
      <c r="M339" s="9">
        <f t="shared" si="26"/>
        <v>0</v>
      </c>
      <c r="P339" s="7">
        <f t="shared" si="27"/>
        <v>0</v>
      </c>
    </row>
    <row r="340" spans="1:16">
      <c r="A340" s="5"/>
      <c r="B340" s="10">
        <f>_xlfn.XLOOKUP(A340,TN_GL97_Recon!A:A,TN_GL97_Recon!N:N,"0",0)</f>
        <v>0</v>
      </c>
      <c r="D340" s="10" t="str">
        <f>_xlfn.XLOOKUP(A340,'Tab A - TN_GR06_Pivot'!A:A,'Tab A - TN_GR06_Pivot'!E:E,"0",0)</f>
        <v>0</v>
      </c>
      <c r="E340" s="10">
        <f t="shared" si="24"/>
        <v>0</v>
      </c>
      <c r="F340" s="6">
        <f>-_xlfn.XLOOKUP(A340,'Tab C - NonGov_PTFED'!A:A,'Tab C - NonGov_PTFED'!C:C,"0",0)</f>
        <v>0</v>
      </c>
      <c r="G340" s="4">
        <f>_xlfn.XLOOKUP(A340,'Tab F - Program Income'!A:A,'Tab F - Program Income'!C:C,"0",0)</f>
        <v>0</v>
      </c>
      <c r="H340" s="4">
        <f>-_xlfn.XLOOKUP(A340,'Tab E - Rev in Different Years'!A:A,'Tab E - Rev in Different Years'!B:B,"0",0)</f>
        <v>0</v>
      </c>
      <c r="I340" s="6">
        <v>0</v>
      </c>
      <c r="J340" s="6">
        <v>0</v>
      </c>
      <c r="K340" s="6">
        <v>0</v>
      </c>
      <c r="L340" s="9">
        <f t="shared" si="25"/>
        <v>0</v>
      </c>
      <c r="M340" s="9">
        <f t="shared" si="26"/>
        <v>0</v>
      </c>
      <c r="P340" s="7">
        <f t="shared" si="27"/>
        <v>0</v>
      </c>
    </row>
    <row r="341" spans="1:16">
      <c r="A341" s="5"/>
      <c r="B341" s="10">
        <f>_xlfn.XLOOKUP(A341,TN_GL97_Recon!A:A,TN_GL97_Recon!N:N,"0",0)</f>
        <v>0</v>
      </c>
      <c r="D341" s="10" t="str">
        <f>_xlfn.XLOOKUP(A341,'Tab A - TN_GR06_Pivot'!A:A,'Tab A - TN_GR06_Pivot'!E:E,"0",0)</f>
        <v>0</v>
      </c>
      <c r="E341" s="10">
        <f t="shared" si="24"/>
        <v>0</v>
      </c>
      <c r="F341" s="6">
        <f>-_xlfn.XLOOKUP(A341,'Tab C - NonGov_PTFED'!A:A,'Tab C - NonGov_PTFED'!C:C,"0",0)</f>
        <v>0</v>
      </c>
      <c r="G341" s="4">
        <f>_xlfn.XLOOKUP(A341,'Tab F - Program Income'!A:A,'Tab F - Program Income'!C:C,"0",0)</f>
        <v>0</v>
      </c>
      <c r="H341" s="4">
        <f>-_xlfn.XLOOKUP(A341,'Tab E - Rev in Different Years'!A:A,'Tab E - Rev in Different Years'!B:B,"0",0)</f>
        <v>0</v>
      </c>
      <c r="I341" s="6">
        <v>0</v>
      </c>
      <c r="J341" s="6">
        <v>0</v>
      </c>
      <c r="K341" s="6">
        <v>0</v>
      </c>
      <c r="L341" s="9">
        <f t="shared" si="25"/>
        <v>0</v>
      </c>
      <c r="M341" s="9">
        <f t="shared" si="26"/>
        <v>0</v>
      </c>
      <c r="P341" s="7">
        <f t="shared" si="27"/>
        <v>0</v>
      </c>
    </row>
    <row r="342" spans="1:16">
      <c r="A342" s="5"/>
      <c r="B342" s="10">
        <f>_xlfn.XLOOKUP(A342,TN_GL97_Recon!A:A,TN_GL97_Recon!N:N,"0",0)</f>
        <v>0</v>
      </c>
      <c r="D342" s="10" t="str">
        <f>_xlfn.XLOOKUP(A342,'Tab A - TN_GR06_Pivot'!A:A,'Tab A - TN_GR06_Pivot'!E:E,"0",0)</f>
        <v>0</v>
      </c>
      <c r="E342" s="10">
        <f t="shared" si="24"/>
        <v>0</v>
      </c>
      <c r="F342" s="6">
        <f>-_xlfn.XLOOKUP(A342,'Tab C - NonGov_PTFED'!A:A,'Tab C - NonGov_PTFED'!C:C,"0",0)</f>
        <v>0</v>
      </c>
      <c r="G342" s="4">
        <f>_xlfn.XLOOKUP(A342,'Tab F - Program Income'!A:A,'Tab F - Program Income'!C:C,"0",0)</f>
        <v>0</v>
      </c>
      <c r="H342" s="4">
        <f>-_xlfn.XLOOKUP(A342,'Tab E - Rev in Different Years'!A:A,'Tab E - Rev in Different Years'!B:B,"0",0)</f>
        <v>0</v>
      </c>
      <c r="I342" s="6">
        <v>0</v>
      </c>
      <c r="J342" s="6">
        <v>0</v>
      </c>
      <c r="K342" s="6">
        <v>0</v>
      </c>
      <c r="L342" s="9">
        <f t="shared" si="25"/>
        <v>0</v>
      </c>
      <c r="M342" s="9">
        <f t="shared" si="26"/>
        <v>0</v>
      </c>
      <c r="P342" s="7">
        <f t="shared" si="27"/>
        <v>0</v>
      </c>
    </row>
    <row r="343" spans="1:16">
      <c r="A343" s="5"/>
      <c r="B343" s="10">
        <f>_xlfn.XLOOKUP(A343,TN_GL97_Recon!A:A,TN_GL97_Recon!N:N,"0",0)</f>
        <v>0</v>
      </c>
      <c r="D343" s="10" t="str">
        <f>_xlfn.XLOOKUP(A343,'Tab A - TN_GR06_Pivot'!A:A,'Tab A - TN_GR06_Pivot'!E:E,"0",0)</f>
        <v>0</v>
      </c>
      <c r="E343" s="10">
        <f t="shared" si="24"/>
        <v>0</v>
      </c>
      <c r="F343" s="6">
        <f>-_xlfn.XLOOKUP(A343,'Tab C - NonGov_PTFED'!A:A,'Tab C - NonGov_PTFED'!C:C,"0",0)</f>
        <v>0</v>
      </c>
      <c r="G343" s="4">
        <f>_xlfn.XLOOKUP(A343,'Tab F - Program Income'!A:A,'Tab F - Program Income'!C:C,"0",0)</f>
        <v>0</v>
      </c>
      <c r="H343" s="4">
        <f>-_xlfn.XLOOKUP(A343,'Tab E - Rev in Different Years'!A:A,'Tab E - Rev in Different Years'!B:B,"0",0)</f>
        <v>0</v>
      </c>
      <c r="I343" s="6">
        <v>0</v>
      </c>
      <c r="J343" s="6">
        <v>0</v>
      </c>
      <c r="K343" s="6">
        <v>0</v>
      </c>
      <c r="L343" s="9">
        <f t="shared" si="25"/>
        <v>0</v>
      </c>
      <c r="M343" s="9">
        <f t="shared" si="26"/>
        <v>0</v>
      </c>
      <c r="P343" s="7">
        <f t="shared" si="27"/>
        <v>0</v>
      </c>
    </row>
    <row r="344" spans="1:16">
      <c r="A344" s="5"/>
      <c r="B344" s="10">
        <f>_xlfn.XLOOKUP(A344,TN_GL97_Recon!A:A,TN_GL97_Recon!N:N,"0",0)</f>
        <v>0</v>
      </c>
      <c r="D344" s="10" t="str">
        <f>_xlfn.XLOOKUP(A344,'Tab A - TN_GR06_Pivot'!A:A,'Tab A - TN_GR06_Pivot'!E:E,"0",0)</f>
        <v>0</v>
      </c>
      <c r="E344" s="10">
        <f t="shared" si="24"/>
        <v>0</v>
      </c>
      <c r="F344" s="6">
        <f>-_xlfn.XLOOKUP(A344,'Tab C - NonGov_PTFED'!A:A,'Tab C - NonGov_PTFED'!C:C,"0",0)</f>
        <v>0</v>
      </c>
      <c r="G344" s="4">
        <f>_xlfn.XLOOKUP(A344,'Tab F - Program Income'!A:A,'Tab F - Program Income'!C:C,"0",0)</f>
        <v>0</v>
      </c>
      <c r="H344" s="4">
        <f>-_xlfn.XLOOKUP(A344,'Tab E - Rev in Different Years'!A:A,'Tab E - Rev in Different Years'!B:B,"0",0)</f>
        <v>0</v>
      </c>
      <c r="I344" s="6">
        <v>0</v>
      </c>
      <c r="J344" s="6">
        <v>0</v>
      </c>
      <c r="K344" s="6">
        <v>0</v>
      </c>
      <c r="L344" s="9">
        <f t="shared" si="25"/>
        <v>0</v>
      </c>
      <c r="M344" s="9">
        <f t="shared" si="26"/>
        <v>0</v>
      </c>
      <c r="P344" s="7">
        <f t="shared" si="27"/>
        <v>0</v>
      </c>
    </row>
    <row r="345" spans="1:16">
      <c r="A345" s="5"/>
      <c r="B345" s="10">
        <f>_xlfn.XLOOKUP(A345,TN_GL97_Recon!A:A,TN_GL97_Recon!N:N,"0",0)</f>
        <v>0</v>
      </c>
      <c r="D345" s="10" t="str">
        <f>_xlfn.XLOOKUP(A345,'Tab A - TN_GR06_Pivot'!A:A,'Tab A - TN_GR06_Pivot'!E:E,"0",0)</f>
        <v>0</v>
      </c>
      <c r="E345" s="10">
        <f t="shared" si="24"/>
        <v>0</v>
      </c>
      <c r="F345" s="6">
        <f>-_xlfn.XLOOKUP(A345,'Tab C - NonGov_PTFED'!A:A,'Tab C - NonGov_PTFED'!C:C,"0",0)</f>
        <v>0</v>
      </c>
      <c r="G345" s="4">
        <f>_xlfn.XLOOKUP(A345,'Tab F - Program Income'!A:A,'Tab F - Program Income'!C:C,"0",0)</f>
        <v>0</v>
      </c>
      <c r="H345" s="4">
        <f>-_xlfn.XLOOKUP(A345,'Tab E - Rev in Different Years'!A:A,'Tab E - Rev in Different Years'!B:B,"0",0)</f>
        <v>0</v>
      </c>
      <c r="I345" s="6">
        <v>0</v>
      </c>
      <c r="J345" s="6">
        <v>0</v>
      </c>
      <c r="K345" s="6">
        <v>0</v>
      </c>
      <c r="L345" s="9">
        <f t="shared" si="25"/>
        <v>0</v>
      </c>
      <c r="M345" s="9">
        <f t="shared" si="26"/>
        <v>0</v>
      </c>
      <c r="P345" s="7">
        <f t="shared" si="27"/>
        <v>0</v>
      </c>
    </row>
    <row r="346" spans="1:16">
      <c r="A346" s="5"/>
      <c r="B346" s="10">
        <f>_xlfn.XLOOKUP(A346,TN_GL97_Recon!A:A,TN_GL97_Recon!N:N,"0",0)</f>
        <v>0</v>
      </c>
      <c r="D346" s="10" t="str">
        <f>_xlfn.XLOOKUP(A346,'Tab A - TN_GR06_Pivot'!A:A,'Tab A - TN_GR06_Pivot'!E:E,"0",0)</f>
        <v>0</v>
      </c>
      <c r="E346" s="10">
        <f t="shared" si="24"/>
        <v>0</v>
      </c>
      <c r="F346" s="6">
        <f>-_xlfn.XLOOKUP(A346,'Tab C - NonGov_PTFED'!A:A,'Tab C - NonGov_PTFED'!C:C,"0",0)</f>
        <v>0</v>
      </c>
      <c r="G346" s="4">
        <f>_xlfn.XLOOKUP(A346,'Tab F - Program Income'!A:A,'Tab F - Program Income'!C:C,"0",0)</f>
        <v>0</v>
      </c>
      <c r="H346" s="4">
        <f>-_xlfn.XLOOKUP(A346,'Tab E - Rev in Different Years'!A:A,'Tab E - Rev in Different Years'!B:B,"0",0)</f>
        <v>0</v>
      </c>
      <c r="I346" s="6">
        <v>0</v>
      </c>
      <c r="J346" s="6">
        <v>0</v>
      </c>
      <c r="K346" s="6">
        <v>0</v>
      </c>
      <c r="L346" s="9">
        <f t="shared" si="25"/>
        <v>0</v>
      </c>
      <c r="M346" s="9">
        <f t="shared" si="26"/>
        <v>0</v>
      </c>
      <c r="P346" s="7">
        <f t="shared" si="27"/>
        <v>0</v>
      </c>
    </row>
    <row r="347" spans="1:16">
      <c r="A347" s="5"/>
      <c r="B347" s="10">
        <f>_xlfn.XLOOKUP(A347,TN_GL97_Recon!A:A,TN_GL97_Recon!N:N,"0",0)</f>
        <v>0</v>
      </c>
      <c r="D347" s="10" t="str">
        <f>_xlfn.XLOOKUP(A347,'Tab A - TN_GR06_Pivot'!A:A,'Tab A - TN_GR06_Pivot'!E:E,"0",0)</f>
        <v>0</v>
      </c>
      <c r="E347" s="10">
        <f t="shared" si="24"/>
        <v>0</v>
      </c>
      <c r="F347" s="6">
        <f>-_xlfn.XLOOKUP(A347,'Tab C - NonGov_PTFED'!A:A,'Tab C - NonGov_PTFED'!C:C,"0",0)</f>
        <v>0</v>
      </c>
      <c r="G347" s="4">
        <f>_xlfn.XLOOKUP(A347,'Tab F - Program Income'!A:A,'Tab F - Program Income'!C:C,"0",0)</f>
        <v>0</v>
      </c>
      <c r="H347" s="4">
        <f>-_xlfn.XLOOKUP(A347,'Tab E - Rev in Different Years'!A:A,'Tab E - Rev in Different Years'!B:B,"0",0)</f>
        <v>0</v>
      </c>
      <c r="I347" s="6">
        <v>0</v>
      </c>
      <c r="J347" s="6">
        <v>0</v>
      </c>
      <c r="K347" s="6">
        <v>0</v>
      </c>
      <c r="L347" s="9">
        <f t="shared" si="25"/>
        <v>0</v>
      </c>
      <c r="M347" s="9">
        <f t="shared" si="26"/>
        <v>0</v>
      </c>
      <c r="P347" s="7">
        <f t="shared" si="27"/>
        <v>0</v>
      </c>
    </row>
    <row r="348" spans="1:16">
      <c r="A348" s="5"/>
      <c r="B348" s="10">
        <f>_xlfn.XLOOKUP(A348,TN_GL97_Recon!A:A,TN_GL97_Recon!N:N,"0",0)</f>
        <v>0</v>
      </c>
      <c r="D348" s="10" t="str">
        <f>_xlfn.XLOOKUP(A348,'Tab A - TN_GR06_Pivot'!A:A,'Tab A - TN_GR06_Pivot'!E:E,"0",0)</f>
        <v>0</v>
      </c>
      <c r="E348" s="10">
        <f t="shared" si="24"/>
        <v>0</v>
      </c>
      <c r="F348" s="6">
        <f>-_xlfn.XLOOKUP(A348,'Tab C - NonGov_PTFED'!A:A,'Tab C - NonGov_PTFED'!C:C,"0",0)</f>
        <v>0</v>
      </c>
      <c r="G348" s="4">
        <f>_xlfn.XLOOKUP(A348,'Tab F - Program Income'!A:A,'Tab F - Program Income'!C:C,"0",0)</f>
        <v>0</v>
      </c>
      <c r="H348" s="4">
        <f>-_xlfn.XLOOKUP(A348,'Tab E - Rev in Different Years'!A:A,'Tab E - Rev in Different Years'!B:B,"0",0)</f>
        <v>0</v>
      </c>
      <c r="I348" s="6">
        <v>0</v>
      </c>
      <c r="J348" s="6">
        <v>0</v>
      </c>
      <c r="K348" s="6">
        <v>0</v>
      </c>
      <c r="L348" s="9">
        <f t="shared" si="25"/>
        <v>0</v>
      </c>
      <c r="M348" s="9">
        <f t="shared" si="26"/>
        <v>0</v>
      </c>
      <c r="P348" s="7">
        <f t="shared" si="27"/>
        <v>0</v>
      </c>
    </row>
    <row r="349" spans="1:16">
      <c r="A349" s="5"/>
      <c r="B349" s="10">
        <f>_xlfn.XLOOKUP(A349,TN_GL97_Recon!A:A,TN_GL97_Recon!N:N,"0",0)</f>
        <v>0</v>
      </c>
      <c r="D349" s="10" t="str">
        <f>_xlfn.XLOOKUP(A349,'Tab A - TN_GR06_Pivot'!A:A,'Tab A - TN_GR06_Pivot'!E:E,"0",0)</f>
        <v>0</v>
      </c>
      <c r="E349" s="10">
        <f t="shared" si="24"/>
        <v>0</v>
      </c>
      <c r="F349" s="6">
        <f>-_xlfn.XLOOKUP(A349,'Tab C - NonGov_PTFED'!A:A,'Tab C - NonGov_PTFED'!C:C,"0",0)</f>
        <v>0</v>
      </c>
      <c r="G349" s="4">
        <f>_xlfn.XLOOKUP(A349,'Tab F - Program Income'!A:A,'Tab F - Program Income'!C:C,"0",0)</f>
        <v>0</v>
      </c>
      <c r="H349" s="4">
        <f>-_xlfn.XLOOKUP(A349,'Tab E - Rev in Different Years'!A:A,'Tab E - Rev in Different Years'!B:B,"0",0)</f>
        <v>0</v>
      </c>
      <c r="I349" s="6">
        <v>0</v>
      </c>
      <c r="J349" s="6">
        <v>0</v>
      </c>
      <c r="K349" s="6">
        <v>0</v>
      </c>
      <c r="L349" s="9">
        <f t="shared" si="25"/>
        <v>0</v>
      </c>
      <c r="M349" s="9">
        <f t="shared" si="26"/>
        <v>0</v>
      </c>
      <c r="P349" s="7">
        <f t="shared" si="27"/>
        <v>0</v>
      </c>
    </row>
  </sheetData>
  <mergeCells count="1">
    <mergeCell ref="F7:K7"/>
  </mergeCells>
  <conditionalFormatting sqref="M10:M349">
    <cfRule type="containsText" dxfId="63" priority="6" operator="containsText" text="No">
      <formula>NOT(ISERROR(SEARCH("No",M10)))</formula>
    </cfRule>
  </conditionalFormatting>
  <conditionalFormatting sqref="M11:M349">
    <cfRule type="cellIs" dxfId="62" priority="3" operator="notEqual">
      <formula>0</formula>
    </cfRule>
    <cfRule type="cellIs" priority="4" operator="notEqual">
      <formula>0</formula>
    </cfRule>
  </conditionalFormatting>
  <printOptions horizontalCentered="1"/>
  <pageMargins left="0" right="0" top="0.75" bottom="0.75" header="0.3" footer="0.3"/>
  <pageSetup scale="84" fitToHeight="0" orientation="landscape" r:id="rId1"/>
  <headerFooter>
    <oddFooter>&amp;C&amp;"Courier,Bold"&amp;12EXHIBIT 4</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032"/>
  <sheetViews>
    <sheetView tabSelected="1" workbookViewId="0">
      <pane ySplit="9" topLeftCell="A10" activePane="bottomLeft" state="frozen"/>
      <selection pane="bottomLeft" activeCell="I4" sqref="I4"/>
    </sheetView>
  </sheetViews>
  <sheetFormatPr defaultRowHeight="14.4"/>
  <cols>
    <col min="1" max="1" width="21.88671875" bestFit="1" customWidth="1"/>
    <col min="2" max="2" width="9.6640625" style="25" bestFit="1" customWidth="1"/>
    <col min="3" max="4" width="19.109375" bestFit="1" customWidth="1"/>
    <col min="5" max="5" width="11" bestFit="1" customWidth="1"/>
    <col min="6" max="6" width="13.109375" bestFit="1" customWidth="1"/>
    <col min="7" max="7" width="11.109375" bestFit="1" customWidth="1"/>
    <col min="8" max="8" width="13.109375" bestFit="1" customWidth="1"/>
    <col min="9" max="11" width="13.109375" customWidth="1"/>
    <col min="12" max="12" width="13.6640625" bestFit="1" customWidth="1"/>
    <col min="13" max="13" width="11.109375" bestFit="1" customWidth="1"/>
    <col min="14" max="14" width="13.88671875" bestFit="1" customWidth="1"/>
    <col min="15" max="15" width="13.6640625" bestFit="1" customWidth="1"/>
    <col min="16" max="16" width="12.109375" bestFit="1" customWidth="1"/>
    <col min="17" max="17" width="13.109375" bestFit="1" customWidth="1"/>
    <col min="18" max="18" width="13.6640625" bestFit="1" customWidth="1"/>
    <col min="19" max="19" width="11.109375" bestFit="1" customWidth="1"/>
    <col min="20" max="20" width="11.44140625" bestFit="1" customWidth="1"/>
    <col min="21" max="21" width="12.109375" bestFit="1" customWidth="1"/>
    <col min="22" max="22" width="11.109375" bestFit="1" customWidth="1"/>
    <col min="23" max="23" width="11.44140625" bestFit="1" customWidth="1"/>
    <col min="24" max="24" width="12.109375" bestFit="1" customWidth="1"/>
    <col min="25" max="25" width="11.109375" bestFit="1" customWidth="1"/>
    <col min="26" max="26" width="13.109375" bestFit="1" customWidth="1"/>
    <col min="27" max="27" width="13.6640625" bestFit="1" customWidth="1"/>
    <col min="28" max="28" width="11.109375" bestFit="1" customWidth="1"/>
    <col min="29" max="29" width="13.109375" bestFit="1" customWidth="1"/>
    <col min="30" max="30" width="13.6640625" bestFit="1" customWidth="1"/>
    <col min="31" max="31" width="11.109375" bestFit="1" customWidth="1"/>
    <col min="32" max="32" width="11.44140625" bestFit="1" customWidth="1"/>
    <col min="33" max="33" width="13.6640625" bestFit="1" customWidth="1"/>
    <col min="34" max="34" width="11.109375" bestFit="1" customWidth="1"/>
    <col min="35" max="35" width="13.109375" bestFit="1" customWidth="1"/>
    <col min="36" max="36" width="13.6640625" bestFit="1" customWidth="1"/>
    <col min="37" max="37" width="12.109375" bestFit="1" customWidth="1"/>
    <col min="38" max="38" width="13.109375" bestFit="1" customWidth="1"/>
    <col min="39" max="39" width="13.6640625" bestFit="1" customWidth="1"/>
    <col min="40" max="40" width="11.44140625" bestFit="1" customWidth="1"/>
    <col min="41" max="42" width="11.109375" bestFit="1" customWidth="1"/>
    <col min="43" max="43" width="12.109375" bestFit="1" customWidth="1"/>
  </cols>
  <sheetData>
    <row r="1" spans="1:14">
      <c r="A1" s="14" t="s">
        <v>35</v>
      </c>
      <c r="B1"/>
    </row>
    <row r="2" spans="1:14">
      <c r="A2" s="14"/>
      <c r="B2"/>
      <c r="E2" s="36" t="s">
        <v>36</v>
      </c>
      <c r="F2" s="15">
        <f>SUM(F10:F350)</f>
        <v>0</v>
      </c>
      <c r="G2" s="15">
        <f t="shared" ref="G2:I2" si="0">SUM(G10:G350)</f>
        <v>0</v>
      </c>
      <c r="H2" s="15">
        <f t="shared" si="0"/>
        <v>0</v>
      </c>
      <c r="I2" s="15">
        <f t="shared" si="0"/>
        <v>0</v>
      </c>
      <c r="J2" s="15"/>
    </row>
    <row r="3" spans="1:14">
      <c r="A3" s="14"/>
      <c r="B3"/>
      <c r="E3" s="36" t="s">
        <v>37</v>
      </c>
      <c r="F3" s="15">
        <f>'Tab B - TN_GR_A13_Pivot'!E1</f>
        <v>0</v>
      </c>
      <c r="G3" s="15">
        <f>'Tab D - Statistical Grants'!E1</f>
        <v>0</v>
      </c>
      <c r="H3" s="25">
        <f>'Tab E - Rev in Different Years'!C1</f>
        <v>0</v>
      </c>
      <c r="I3" s="15">
        <f>-'Tab G - Accrual Comparison'!G1</f>
        <v>0</v>
      </c>
    </row>
    <row r="4" spans="1:14">
      <c r="B4"/>
      <c r="E4" s="36" t="s">
        <v>12</v>
      </c>
      <c r="F4" s="15">
        <f>+F2-F3</f>
        <v>0</v>
      </c>
      <c r="G4" s="15">
        <f t="shared" ref="G4:I4" si="1">+G2-G3</f>
        <v>0</v>
      </c>
      <c r="H4" s="15">
        <f t="shared" si="1"/>
        <v>0</v>
      </c>
      <c r="I4" s="15">
        <f t="shared" si="1"/>
        <v>0</v>
      </c>
    </row>
    <row r="5" spans="1:14">
      <c r="B5"/>
    </row>
    <row r="6" spans="1:14">
      <c r="B6"/>
      <c r="F6" s="14"/>
      <c r="G6" s="14"/>
      <c r="I6" s="36"/>
      <c r="J6" s="36"/>
      <c r="K6" s="36" t="s">
        <v>38</v>
      </c>
      <c r="L6" s="15">
        <f>SUM(L10:L350)</f>
        <v>0</v>
      </c>
    </row>
    <row r="7" spans="1:14">
      <c r="B7"/>
      <c r="F7" s="80" t="s">
        <v>39</v>
      </c>
      <c r="G7" s="80"/>
      <c r="H7" s="80"/>
      <c r="I7" s="80"/>
      <c r="J7" s="80"/>
      <c r="K7" s="80"/>
      <c r="L7" s="15"/>
    </row>
    <row r="8" spans="1:14">
      <c r="A8" s="26" t="s">
        <v>40</v>
      </c>
      <c r="B8"/>
      <c r="C8" s="26" t="s">
        <v>41</v>
      </c>
      <c r="F8" s="33" t="s">
        <v>42</v>
      </c>
      <c r="G8" s="33" t="s">
        <v>43</v>
      </c>
      <c r="H8" s="33" t="s">
        <v>44</v>
      </c>
      <c r="I8" s="33" t="s">
        <v>45</v>
      </c>
    </row>
    <row r="9" spans="1:14" ht="57.6">
      <c r="A9" s="26" t="s">
        <v>46</v>
      </c>
      <c r="B9" s="26" t="s">
        <v>47</v>
      </c>
      <c r="C9" t="s">
        <v>48</v>
      </c>
      <c r="F9" s="35" t="s">
        <v>49</v>
      </c>
      <c r="G9" s="35" t="s">
        <v>50</v>
      </c>
      <c r="H9" s="35" t="s">
        <v>28</v>
      </c>
      <c r="I9" s="35" t="s">
        <v>3064</v>
      </c>
      <c r="J9" s="35" t="s">
        <v>51</v>
      </c>
      <c r="K9" s="35" t="s">
        <v>29</v>
      </c>
      <c r="L9" s="32" t="s">
        <v>12</v>
      </c>
      <c r="M9" s="32" t="s">
        <v>52</v>
      </c>
      <c r="N9" s="35" t="s">
        <v>53</v>
      </c>
    </row>
    <row r="10" spans="1:14">
      <c r="B10"/>
      <c r="F10" s="25">
        <f>_xlfn.XLOOKUP(A10,'Tab B - TN_GR_A13_Pivot'!A:A,'Tab B - TN_GR_A13_Pivot'!C:C,"0",0)</f>
        <v>0</v>
      </c>
      <c r="G10" s="25">
        <f>_xlfn.XLOOKUP(A10,'Tab D - Statistical Grants'!A:A,'Tab D - Statistical Grants'!B:B,"0",0)</f>
        <v>0</v>
      </c>
      <c r="H10">
        <f>_xlfn.XLOOKUP(A10,'Tab E - Rev in Different Years'!A:A,'Tab E - Rev in Different Years'!B:B,"0",0)</f>
        <v>0</v>
      </c>
      <c r="I10" s="25">
        <f>-_xlfn.XLOOKUP(A10,'Tab G - Accrual Comparison'!A:A,'Tab G - Accrual Comparison'!F:F,"0",0)</f>
        <v>0</v>
      </c>
      <c r="L10" s="15">
        <f>SUM(E10:K10)</f>
        <v>0</v>
      </c>
      <c r="N10" s="15">
        <f>C10+F10+G10</f>
        <v>0</v>
      </c>
    </row>
    <row r="11" spans="1:14">
      <c r="B11"/>
      <c r="F11" s="25">
        <f>_xlfn.XLOOKUP(A11,'Tab B - TN_GR_A13_Pivot'!A:A,'Tab B - TN_GR_A13_Pivot'!C:C,"0",0)</f>
        <v>0</v>
      </c>
      <c r="G11" s="25">
        <f>_xlfn.XLOOKUP(A11,'Tab D - Statistical Grants'!A:A,'Tab D - Statistical Grants'!B:B,"0",0)</f>
        <v>0</v>
      </c>
      <c r="H11">
        <f>_xlfn.XLOOKUP(A11,'Tab E - Rev in Different Years'!A:A,'Tab E - Rev in Different Years'!B:B,"0",0)</f>
        <v>0</v>
      </c>
      <c r="I11" s="25">
        <f>-_xlfn.XLOOKUP(A11,'Tab G - Accrual Comparison'!A:A,'Tab G - Accrual Comparison'!F:F,"0",0)</f>
        <v>0</v>
      </c>
      <c r="L11" s="15">
        <f t="shared" ref="L11:L74" si="2">SUM(E11:K11)</f>
        <v>0</v>
      </c>
      <c r="N11" s="15">
        <f t="shared" ref="N11:N74" si="3">C11+F11+G11</f>
        <v>0</v>
      </c>
    </row>
    <row r="12" spans="1:14">
      <c r="B12"/>
      <c r="F12" s="25">
        <f>_xlfn.XLOOKUP(A12,'Tab B - TN_GR_A13_Pivot'!A:A,'Tab B - TN_GR_A13_Pivot'!C:C,"0",0)</f>
        <v>0</v>
      </c>
      <c r="G12" s="25">
        <f>_xlfn.XLOOKUP(A12,'Tab D - Statistical Grants'!A:A,'Tab D - Statistical Grants'!B:B,"0",0)</f>
        <v>0</v>
      </c>
      <c r="H12">
        <f>_xlfn.XLOOKUP(A12,'Tab E - Rev in Different Years'!A:A,'Tab E - Rev in Different Years'!B:B,"0",0)</f>
        <v>0</v>
      </c>
      <c r="I12" s="25">
        <f>-_xlfn.XLOOKUP(A12,'Tab G - Accrual Comparison'!A:A,'Tab G - Accrual Comparison'!F:F,"0",0)</f>
        <v>0</v>
      </c>
      <c r="L12" s="15">
        <f t="shared" si="2"/>
        <v>0</v>
      </c>
      <c r="N12" s="15">
        <f t="shared" si="3"/>
        <v>0</v>
      </c>
    </row>
    <row r="13" spans="1:14">
      <c r="B13"/>
      <c r="F13" s="25">
        <f>_xlfn.XLOOKUP(A13,'Tab B - TN_GR_A13_Pivot'!A:A,'Tab B - TN_GR_A13_Pivot'!C:C,"0",0)</f>
        <v>0</v>
      </c>
      <c r="G13" s="25">
        <f>_xlfn.XLOOKUP(A13,'Tab D - Statistical Grants'!A:A,'Tab D - Statistical Grants'!B:B,"0",0)</f>
        <v>0</v>
      </c>
      <c r="H13">
        <f>_xlfn.XLOOKUP(A13,'Tab E - Rev in Different Years'!A:A,'Tab E - Rev in Different Years'!B:B,"0",0)</f>
        <v>0</v>
      </c>
      <c r="I13" s="25">
        <f>-_xlfn.XLOOKUP(A13,'Tab G - Accrual Comparison'!A:A,'Tab G - Accrual Comparison'!F:F,"0",0)</f>
        <v>0</v>
      </c>
      <c r="L13" s="15">
        <f t="shared" si="2"/>
        <v>0</v>
      </c>
      <c r="N13" s="15">
        <f t="shared" si="3"/>
        <v>0</v>
      </c>
    </row>
    <row r="14" spans="1:14">
      <c r="B14"/>
      <c r="F14" s="25">
        <f>_xlfn.XLOOKUP(A14,'Tab B - TN_GR_A13_Pivot'!A:A,'Tab B - TN_GR_A13_Pivot'!C:C,"0",0)</f>
        <v>0</v>
      </c>
      <c r="G14" s="25">
        <f>_xlfn.XLOOKUP(A14,'Tab D - Statistical Grants'!A:A,'Tab D - Statistical Grants'!B:B,"0",0)</f>
        <v>0</v>
      </c>
      <c r="H14">
        <f>_xlfn.XLOOKUP(A14,'Tab E - Rev in Different Years'!A:A,'Tab E - Rev in Different Years'!B:B,"0",0)</f>
        <v>0</v>
      </c>
      <c r="I14" s="25">
        <f>-_xlfn.XLOOKUP(A14,'Tab G - Accrual Comparison'!A:A,'Tab G - Accrual Comparison'!F:F,"0",0)</f>
        <v>0</v>
      </c>
      <c r="L14" s="15">
        <f t="shared" si="2"/>
        <v>0</v>
      </c>
      <c r="N14" s="15">
        <f t="shared" si="3"/>
        <v>0</v>
      </c>
    </row>
    <row r="15" spans="1:14">
      <c r="B15"/>
      <c r="F15" s="25">
        <f>_xlfn.XLOOKUP(A15,'Tab B - TN_GR_A13_Pivot'!A:A,'Tab B - TN_GR_A13_Pivot'!C:C,"0",0)</f>
        <v>0</v>
      </c>
      <c r="G15" s="25">
        <f>_xlfn.XLOOKUP(A15,'Tab D - Statistical Grants'!A:A,'Tab D - Statistical Grants'!B:B,"0",0)</f>
        <v>0</v>
      </c>
      <c r="H15">
        <f>_xlfn.XLOOKUP(A15,'Tab E - Rev in Different Years'!A:A,'Tab E - Rev in Different Years'!B:B,"0",0)</f>
        <v>0</v>
      </c>
      <c r="I15" s="25">
        <f>-_xlfn.XLOOKUP(A15,'Tab G - Accrual Comparison'!A:A,'Tab G - Accrual Comparison'!F:F,"0",0)</f>
        <v>0</v>
      </c>
      <c r="L15" s="15">
        <f t="shared" si="2"/>
        <v>0</v>
      </c>
      <c r="N15" s="15">
        <f t="shared" si="3"/>
        <v>0</v>
      </c>
    </row>
    <row r="16" spans="1:14">
      <c r="B16"/>
      <c r="F16" s="25">
        <f>_xlfn.XLOOKUP(A16,'Tab B - TN_GR_A13_Pivot'!A:A,'Tab B - TN_GR_A13_Pivot'!C:C,"0",0)</f>
        <v>0</v>
      </c>
      <c r="G16" s="25">
        <f>_xlfn.XLOOKUP(A16,'Tab D - Statistical Grants'!A:A,'Tab D - Statistical Grants'!B:B,"0",0)</f>
        <v>0</v>
      </c>
      <c r="H16">
        <f>_xlfn.XLOOKUP(A16,'Tab E - Rev in Different Years'!A:A,'Tab E - Rev in Different Years'!B:B,"0",0)</f>
        <v>0</v>
      </c>
      <c r="I16" s="25">
        <f>-_xlfn.XLOOKUP(A16,'Tab G - Accrual Comparison'!A:A,'Tab G - Accrual Comparison'!F:F,"0",0)</f>
        <v>0</v>
      </c>
      <c r="L16" s="15">
        <f t="shared" si="2"/>
        <v>0</v>
      </c>
      <c r="N16" s="15">
        <f t="shared" si="3"/>
        <v>0</v>
      </c>
    </row>
    <row r="17" spans="2:14">
      <c r="B17"/>
      <c r="F17" s="25">
        <f>_xlfn.XLOOKUP(A17,'Tab B - TN_GR_A13_Pivot'!A:A,'Tab B - TN_GR_A13_Pivot'!C:C,"0",0)</f>
        <v>0</v>
      </c>
      <c r="G17" s="25">
        <f>_xlfn.XLOOKUP(A17,'Tab D - Statistical Grants'!A:A,'Tab D - Statistical Grants'!B:B,"0",0)</f>
        <v>0</v>
      </c>
      <c r="H17">
        <f>_xlfn.XLOOKUP(A17,'Tab E - Rev in Different Years'!A:A,'Tab E - Rev in Different Years'!B:B,"0",0)</f>
        <v>0</v>
      </c>
      <c r="I17" s="25">
        <f>-_xlfn.XLOOKUP(A17,'Tab G - Accrual Comparison'!A:A,'Tab G - Accrual Comparison'!F:F,"0",0)</f>
        <v>0</v>
      </c>
      <c r="L17" s="15">
        <f t="shared" si="2"/>
        <v>0</v>
      </c>
      <c r="N17" s="15">
        <f t="shared" si="3"/>
        <v>0</v>
      </c>
    </row>
    <row r="18" spans="2:14">
      <c r="B18"/>
      <c r="F18" s="25">
        <f>_xlfn.XLOOKUP(A18,'Tab B - TN_GR_A13_Pivot'!A:A,'Tab B - TN_GR_A13_Pivot'!C:C,"0",0)</f>
        <v>0</v>
      </c>
      <c r="G18" s="25">
        <f>_xlfn.XLOOKUP(A18,'Tab D - Statistical Grants'!A:A,'Tab D - Statistical Grants'!B:B,"0",0)</f>
        <v>0</v>
      </c>
      <c r="H18">
        <f>_xlfn.XLOOKUP(A18,'Tab E - Rev in Different Years'!A:A,'Tab E - Rev in Different Years'!B:B,"0",0)</f>
        <v>0</v>
      </c>
      <c r="I18" s="25">
        <f>-_xlfn.XLOOKUP(A18,'Tab G - Accrual Comparison'!A:A,'Tab G - Accrual Comparison'!F:F,"0",0)</f>
        <v>0</v>
      </c>
      <c r="L18" s="15">
        <f t="shared" si="2"/>
        <v>0</v>
      </c>
      <c r="N18" s="15">
        <f t="shared" si="3"/>
        <v>0</v>
      </c>
    </row>
    <row r="19" spans="2:14">
      <c r="B19"/>
      <c r="F19" s="25">
        <f>_xlfn.XLOOKUP(A19,'Tab B - TN_GR_A13_Pivot'!A:A,'Tab B - TN_GR_A13_Pivot'!C:C,"0",0)</f>
        <v>0</v>
      </c>
      <c r="G19" s="25">
        <f>_xlfn.XLOOKUP(A19,'Tab D - Statistical Grants'!A:A,'Tab D - Statistical Grants'!B:B,"0",0)</f>
        <v>0</v>
      </c>
      <c r="H19" s="41">
        <f>_xlfn.XLOOKUP(A19,'Tab E - Rev in Different Years'!A:A,'Tab E - Rev in Different Years'!B:B,"0",0)</f>
        <v>0</v>
      </c>
      <c r="I19" s="25">
        <f>-_xlfn.XLOOKUP(A19,'Tab G - Accrual Comparison'!A:A,'Tab G - Accrual Comparison'!F:F,"0",0)</f>
        <v>0</v>
      </c>
      <c r="J19" s="41"/>
      <c r="K19" s="41"/>
      <c r="L19" s="15">
        <f t="shared" si="2"/>
        <v>0</v>
      </c>
      <c r="M19" s="41"/>
      <c r="N19" s="15">
        <f t="shared" si="3"/>
        <v>0</v>
      </c>
    </row>
    <row r="20" spans="2:14">
      <c r="B20"/>
      <c r="F20" s="25">
        <f>_xlfn.XLOOKUP(A20,'Tab B - TN_GR_A13_Pivot'!A:A,'Tab B - TN_GR_A13_Pivot'!C:C,"0",0)</f>
        <v>0</v>
      </c>
      <c r="G20" s="25">
        <f>_xlfn.XLOOKUP(A20,'Tab D - Statistical Grants'!A:A,'Tab D - Statistical Grants'!B:B,"0",0)</f>
        <v>0</v>
      </c>
      <c r="H20">
        <f>_xlfn.XLOOKUP(A20,'Tab E - Rev in Different Years'!A:A,'Tab E - Rev in Different Years'!B:B,"0",0)</f>
        <v>0</v>
      </c>
      <c r="I20" s="25">
        <f>-_xlfn.XLOOKUP(A20,'Tab G - Accrual Comparison'!A:A,'Tab G - Accrual Comparison'!F:F,"0",0)</f>
        <v>0</v>
      </c>
      <c r="L20" s="15">
        <f t="shared" si="2"/>
        <v>0</v>
      </c>
      <c r="N20" s="15">
        <f t="shared" si="3"/>
        <v>0</v>
      </c>
    </row>
    <row r="21" spans="2:14">
      <c r="B21"/>
      <c r="F21" s="25">
        <f>_xlfn.XLOOKUP(A21,'Tab B - TN_GR_A13_Pivot'!A:A,'Tab B - TN_GR_A13_Pivot'!C:C,"0",0)</f>
        <v>0</v>
      </c>
      <c r="G21" s="25">
        <f>_xlfn.XLOOKUP(A21,'Tab D - Statistical Grants'!A:A,'Tab D - Statistical Grants'!B:B,"0",0)</f>
        <v>0</v>
      </c>
      <c r="H21">
        <f>_xlfn.XLOOKUP(A34,'Tab E - Rev in Different Years'!A:A,'Tab E - Rev in Different Years'!B:B,"0",0)</f>
        <v>0</v>
      </c>
      <c r="I21" s="25">
        <f>-_xlfn.XLOOKUP(A21,'Tab G - Accrual Comparison'!A:A,'Tab G - Accrual Comparison'!F:F,"0",0)</f>
        <v>0</v>
      </c>
      <c r="L21" s="15">
        <f t="shared" si="2"/>
        <v>0</v>
      </c>
      <c r="N21" s="15">
        <f t="shared" si="3"/>
        <v>0</v>
      </c>
    </row>
    <row r="22" spans="2:14">
      <c r="B22"/>
      <c r="F22" s="25">
        <f>_xlfn.XLOOKUP(A22,'Tab B - TN_GR_A13_Pivot'!A:A,'Tab B - TN_GR_A13_Pivot'!C:C,"0",0)</f>
        <v>0</v>
      </c>
      <c r="G22" s="25">
        <f>_xlfn.XLOOKUP(A22,'Tab D - Statistical Grants'!A:A,'Tab D - Statistical Grants'!B:B,"0",0)</f>
        <v>0</v>
      </c>
      <c r="H22">
        <f>_xlfn.XLOOKUP(A35,'Tab E - Rev in Different Years'!A:A,'Tab E - Rev in Different Years'!B:B,"0",0)</f>
        <v>0</v>
      </c>
      <c r="I22" s="25">
        <f>-_xlfn.XLOOKUP(A22,'Tab G - Accrual Comparison'!A:A,'Tab G - Accrual Comparison'!F:F,"0",0)</f>
        <v>0</v>
      </c>
      <c r="L22" s="15">
        <f t="shared" si="2"/>
        <v>0</v>
      </c>
      <c r="N22" s="15">
        <f t="shared" si="3"/>
        <v>0</v>
      </c>
    </row>
    <row r="23" spans="2:14">
      <c r="B23"/>
      <c r="F23" s="25">
        <f>_xlfn.XLOOKUP(A23,'Tab B - TN_GR_A13_Pivot'!A:A,'Tab B - TN_GR_A13_Pivot'!C:C,"0",0)</f>
        <v>0</v>
      </c>
      <c r="G23" s="25">
        <f>_xlfn.XLOOKUP(A23,'Tab D - Statistical Grants'!A:A,'Tab D - Statistical Grants'!B:B,"0",0)</f>
        <v>0</v>
      </c>
      <c r="H23">
        <f>_xlfn.XLOOKUP(A36,'Tab E - Rev in Different Years'!A:A,'Tab E - Rev in Different Years'!B:B,"0",0)</f>
        <v>0</v>
      </c>
      <c r="I23" s="25">
        <f>-_xlfn.XLOOKUP(A23,'Tab G - Accrual Comparison'!A:A,'Tab G - Accrual Comparison'!F:F,"0",0)</f>
        <v>0</v>
      </c>
      <c r="L23" s="15">
        <f t="shared" si="2"/>
        <v>0</v>
      </c>
      <c r="N23" s="15">
        <f t="shared" si="3"/>
        <v>0</v>
      </c>
    </row>
    <row r="24" spans="2:14">
      <c r="B24"/>
      <c r="F24" s="25">
        <f>_xlfn.XLOOKUP(A24,'Tab B - TN_GR_A13_Pivot'!A:A,'Tab B - TN_GR_A13_Pivot'!C:C,"0",0)</f>
        <v>0</v>
      </c>
      <c r="G24" s="25">
        <f>_xlfn.XLOOKUP(A24,'Tab D - Statistical Grants'!A:A,'Tab D - Statistical Grants'!B:B,"0",0)</f>
        <v>0</v>
      </c>
      <c r="H24">
        <f>_xlfn.XLOOKUP(A37,'Tab E - Rev in Different Years'!A:A,'Tab E - Rev in Different Years'!B:B,"0",0)</f>
        <v>0</v>
      </c>
      <c r="I24" s="25">
        <f>-_xlfn.XLOOKUP(A24,'Tab G - Accrual Comparison'!A:A,'Tab G - Accrual Comparison'!F:F,"0",0)</f>
        <v>0</v>
      </c>
      <c r="L24" s="15">
        <f t="shared" si="2"/>
        <v>0</v>
      </c>
      <c r="N24" s="15">
        <f t="shared" si="3"/>
        <v>0</v>
      </c>
    </row>
    <row r="25" spans="2:14">
      <c r="B25"/>
      <c r="F25" s="25">
        <f>_xlfn.XLOOKUP(A25,'Tab B - TN_GR_A13_Pivot'!A:A,'Tab B - TN_GR_A13_Pivot'!C:C,"0",0)</f>
        <v>0</v>
      </c>
      <c r="G25" s="25">
        <f>_xlfn.XLOOKUP(A25,'Tab D - Statistical Grants'!A:A,'Tab D - Statistical Grants'!B:B,"0",0)</f>
        <v>0</v>
      </c>
      <c r="H25">
        <f>_xlfn.XLOOKUP(A38,'Tab E - Rev in Different Years'!A:A,'Tab E - Rev in Different Years'!B:B,"0",0)</f>
        <v>0</v>
      </c>
      <c r="I25" s="25">
        <f>-_xlfn.XLOOKUP(A25,'Tab G - Accrual Comparison'!A:A,'Tab G - Accrual Comparison'!F:F,"0",0)</f>
        <v>0</v>
      </c>
      <c r="L25" s="15">
        <f t="shared" si="2"/>
        <v>0</v>
      </c>
      <c r="N25" s="15">
        <f t="shared" si="3"/>
        <v>0</v>
      </c>
    </row>
    <row r="26" spans="2:14">
      <c r="B26"/>
      <c r="F26" s="25">
        <f>_xlfn.XLOOKUP(A26,'Tab B - TN_GR_A13_Pivot'!A:A,'Tab B - TN_GR_A13_Pivot'!C:C,"0",0)</f>
        <v>0</v>
      </c>
      <c r="G26" s="25">
        <f>_xlfn.XLOOKUP(A26,'Tab D - Statistical Grants'!A:A,'Tab D - Statistical Grants'!B:B,"0",0)</f>
        <v>0</v>
      </c>
      <c r="H26">
        <f>_xlfn.XLOOKUP(A39,'Tab E - Rev in Different Years'!A:A,'Tab E - Rev in Different Years'!B:B,"0",0)</f>
        <v>0</v>
      </c>
      <c r="I26" s="25">
        <f>-_xlfn.XLOOKUP(A26,'Tab G - Accrual Comparison'!A:A,'Tab G - Accrual Comparison'!F:F,"0",0)</f>
        <v>0</v>
      </c>
      <c r="L26" s="15">
        <f t="shared" si="2"/>
        <v>0</v>
      </c>
      <c r="N26" s="15">
        <f t="shared" si="3"/>
        <v>0</v>
      </c>
    </row>
    <row r="27" spans="2:14">
      <c r="B27"/>
      <c r="F27" s="25">
        <f>_xlfn.XLOOKUP(A27,'Tab B - TN_GR_A13_Pivot'!A:A,'Tab B - TN_GR_A13_Pivot'!C:C,"0",0)</f>
        <v>0</v>
      </c>
      <c r="G27" s="25">
        <f>_xlfn.XLOOKUP(A27,'Tab D - Statistical Grants'!A:A,'Tab D - Statistical Grants'!B:B,"0",0)</f>
        <v>0</v>
      </c>
      <c r="H27">
        <f>_xlfn.XLOOKUP(A40,'Tab E - Rev in Different Years'!A:A,'Tab E - Rev in Different Years'!B:B,"0",0)</f>
        <v>0</v>
      </c>
      <c r="I27" s="25">
        <f>-_xlfn.XLOOKUP(A27,'Tab G - Accrual Comparison'!A:A,'Tab G - Accrual Comparison'!F:F,"0",0)</f>
        <v>0</v>
      </c>
      <c r="L27" s="15">
        <f t="shared" si="2"/>
        <v>0</v>
      </c>
      <c r="N27" s="15">
        <f t="shared" si="3"/>
        <v>0</v>
      </c>
    </row>
    <row r="28" spans="2:14">
      <c r="B28"/>
      <c r="F28" s="25">
        <f>_xlfn.XLOOKUP(A28,'Tab B - TN_GR_A13_Pivot'!A:A,'Tab B - TN_GR_A13_Pivot'!C:C,"0",0)</f>
        <v>0</v>
      </c>
      <c r="G28" s="25">
        <f>_xlfn.XLOOKUP(A28,'Tab D - Statistical Grants'!A:A,'Tab D - Statistical Grants'!B:B,"0",0)</f>
        <v>0</v>
      </c>
      <c r="H28">
        <f>_xlfn.XLOOKUP(A41,'Tab E - Rev in Different Years'!A:A,'Tab E - Rev in Different Years'!B:B,"0",0)</f>
        <v>0</v>
      </c>
      <c r="I28" s="25">
        <f>-_xlfn.XLOOKUP(A28,'Tab G - Accrual Comparison'!A:A,'Tab G - Accrual Comparison'!F:F,"0",0)</f>
        <v>0</v>
      </c>
      <c r="L28" s="15">
        <f t="shared" si="2"/>
        <v>0</v>
      </c>
      <c r="N28" s="15">
        <f t="shared" si="3"/>
        <v>0</v>
      </c>
    </row>
    <row r="29" spans="2:14">
      <c r="B29"/>
      <c r="F29" s="25">
        <f>_xlfn.XLOOKUP(A29,'Tab B - TN_GR_A13_Pivot'!A:A,'Tab B - TN_GR_A13_Pivot'!C:C,"0",0)</f>
        <v>0</v>
      </c>
      <c r="G29" s="25">
        <f>_xlfn.XLOOKUP(A29,'Tab D - Statistical Grants'!A:A,'Tab D - Statistical Grants'!B:B,"0",0)</f>
        <v>0</v>
      </c>
      <c r="H29">
        <f>_xlfn.XLOOKUP(A42,'Tab E - Rev in Different Years'!A:A,'Tab E - Rev in Different Years'!B:B,"0",0)</f>
        <v>0</v>
      </c>
      <c r="I29" s="25">
        <f>-_xlfn.XLOOKUP(A29,'Tab G - Accrual Comparison'!A:A,'Tab G - Accrual Comparison'!F:F,"0",0)</f>
        <v>0</v>
      </c>
      <c r="L29" s="15">
        <f t="shared" si="2"/>
        <v>0</v>
      </c>
      <c r="N29" s="15">
        <f t="shared" si="3"/>
        <v>0</v>
      </c>
    </row>
    <row r="30" spans="2:14">
      <c r="B30"/>
      <c r="F30" s="25">
        <f>_xlfn.XLOOKUP(A30,'Tab B - TN_GR_A13_Pivot'!A:A,'Tab B - TN_GR_A13_Pivot'!C:C,"0",0)</f>
        <v>0</v>
      </c>
      <c r="G30" s="25">
        <f>_xlfn.XLOOKUP(A30,'Tab D - Statistical Grants'!A:A,'Tab D - Statistical Grants'!B:B,"0",0)</f>
        <v>0</v>
      </c>
      <c r="H30">
        <f>_xlfn.XLOOKUP(A43,'Tab E - Rev in Different Years'!A:A,'Tab E - Rev in Different Years'!B:B,"0",0)</f>
        <v>0</v>
      </c>
      <c r="I30" s="25">
        <f>-_xlfn.XLOOKUP(A30,'Tab G - Accrual Comparison'!A:A,'Tab G - Accrual Comparison'!F:F,"0",0)</f>
        <v>0</v>
      </c>
      <c r="L30" s="15">
        <f t="shared" si="2"/>
        <v>0</v>
      </c>
      <c r="N30" s="15">
        <f t="shared" si="3"/>
        <v>0</v>
      </c>
    </row>
    <row r="31" spans="2:14">
      <c r="B31"/>
      <c r="F31" s="25">
        <f>_xlfn.XLOOKUP(A31,'Tab B - TN_GR_A13_Pivot'!A:A,'Tab B - TN_GR_A13_Pivot'!C:C,"0",0)</f>
        <v>0</v>
      </c>
      <c r="G31" s="25">
        <f>_xlfn.XLOOKUP(A31,'Tab D - Statistical Grants'!A:A,'Tab D - Statistical Grants'!B:B,"0",0)</f>
        <v>0</v>
      </c>
      <c r="H31">
        <f>_xlfn.XLOOKUP(A44,'Tab E - Rev in Different Years'!A:A,'Tab E - Rev in Different Years'!B:B,"0",0)</f>
        <v>0</v>
      </c>
      <c r="I31" s="25">
        <f>-_xlfn.XLOOKUP(A31,'Tab G - Accrual Comparison'!A:A,'Tab G - Accrual Comparison'!F:F,"0",0)</f>
        <v>0</v>
      </c>
      <c r="L31" s="15">
        <f t="shared" si="2"/>
        <v>0</v>
      </c>
      <c r="N31" s="15">
        <f t="shared" si="3"/>
        <v>0</v>
      </c>
    </row>
    <row r="32" spans="2:14">
      <c r="B32"/>
      <c r="F32" s="25">
        <f>_xlfn.XLOOKUP(A32,'Tab B - TN_GR_A13_Pivot'!A:A,'Tab B - TN_GR_A13_Pivot'!C:C,"0",0)</f>
        <v>0</v>
      </c>
      <c r="G32" s="25">
        <f>_xlfn.XLOOKUP(A32,'Tab D - Statistical Grants'!A:A,'Tab D - Statistical Grants'!B:B,"0",0)</f>
        <v>0</v>
      </c>
      <c r="H32">
        <f>_xlfn.XLOOKUP(A45,'Tab E - Rev in Different Years'!A:A,'Tab E - Rev in Different Years'!B:B,"0",0)</f>
        <v>0</v>
      </c>
      <c r="I32" s="25">
        <f>-_xlfn.XLOOKUP(A32,'Tab G - Accrual Comparison'!A:A,'Tab G - Accrual Comparison'!F:F,"0",0)</f>
        <v>0</v>
      </c>
      <c r="L32" s="15">
        <f t="shared" si="2"/>
        <v>0</v>
      </c>
      <c r="N32" s="15">
        <f t="shared" si="3"/>
        <v>0</v>
      </c>
    </row>
    <row r="33" spans="2:14">
      <c r="B33"/>
      <c r="F33" s="25">
        <f>_xlfn.XLOOKUP(A33,'Tab B - TN_GR_A13_Pivot'!A:A,'Tab B - TN_GR_A13_Pivot'!C:C,"0",0)</f>
        <v>0</v>
      </c>
      <c r="G33" s="25">
        <f>_xlfn.XLOOKUP(A33,'Tab D - Statistical Grants'!A:A,'Tab D - Statistical Grants'!B:B,"0",0)</f>
        <v>0</v>
      </c>
      <c r="H33">
        <f>_xlfn.XLOOKUP(A46,'Tab E - Rev in Different Years'!A:A,'Tab E - Rev in Different Years'!B:B,"0",0)</f>
        <v>0</v>
      </c>
      <c r="I33" s="25">
        <f>-_xlfn.XLOOKUP(A33,'Tab G - Accrual Comparison'!A:A,'Tab G - Accrual Comparison'!F:F,"0",0)</f>
        <v>0</v>
      </c>
      <c r="L33" s="15">
        <f t="shared" si="2"/>
        <v>0</v>
      </c>
      <c r="N33" s="15">
        <f t="shared" si="3"/>
        <v>0</v>
      </c>
    </row>
    <row r="34" spans="2:14">
      <c r="B34"/>
      <c r="F34" s="25">
        <f>_xlfn.XLOOKUP(A34,'Tab B - TN_GR_A13_Pivot'!A:A,'Tab B - TN_GR_A13_Pivot'!C:C,"0",0)</f>
        <v>0</v>
      </c>
      <c r="G34" s="25">
        <f>_xlfn.XLOOKUP(A34,'Tab D - Statistical Grants'!A:A,'Tab D - Statistical Grants'!B:B,"0",0)</f>
        <v>0</v>
      </c>
      <c r="H34">
        <f>_xlfn.XLOOKUP(A47,'Tab E - Rev in Different Years'!A:A,'Tab E - Rev in Different Years'!B:B,"0",0)</f>
        <v>0</v>
      </c>
      <c r="I34" s="25">
        <f>-_xlfn.XLOOKUP(A34,'Tab G - Accrual Comparison'!A:A,'Tab G - Accrual Comparison'!F:F,"0",0)</f>
        <v>0</v>
      </c>
      <c r="L34" s="15">
        <f t="shared" si="2"/>
        <v>0</v>
      </c>
      <c r="N34" s="15">
        <f t="shared" si="3"/>
        <v>0</v>
      </c>
    </row>
    <row r="35" spans="2:14">
      <c r="B35"/>
      <c r="F35" s="25">
        <f>_xlfn.XLOOKUP(A35,'Tab B - TN_GR_A13_Pivot'!A:A,'Tab B - TN_GR_A13_Pivot'!C:C,"0",0)</f>
        <v>0</v>
      </c>
      <c r="G35" s="25">
        <f>_xlfn.XLOOKUP(A35,'Tab D - Statistical Grants'!A:A,'Tab D - Statistical Grants'!B:B,"0",0)</f>
        <v>0</v>
      </c>
      <c r="H35">
        <f>_xlfn.XLOOKUP(A48,'Tab E - Rev in Different Years'!A:A,'Tab E - Rev in Different Years'!B:B,"0",0)</f>
        <v>0</v>
      </c>
      <c r="I35" s="25">
        <f>-_xlfn.XLOOKUP(A35,'Tab G - Accrual Comparison'!A:A,'Tab G - Accrual Comparison'!F:F,"0",0)</f>
        <v>0</v>
      </c>
      <c r="L35" s="15">
        <f t="shared" si="2"/>
        <v>0</v>
      </c>
      <c r="N35" s="15">
        <f t="shared" si="3"/>
        <v>0</v>
      </c>
    </row>
    <row r="36" spans="2:14">
      <c r="B36"/>
      <c r="F36" s="25">
        <f>_xlfn.XLOOKUP(A36,'Tab B - TN_GR_A13_Pivot'!A:A,'Tab B - TN_GR_A13_Pivot'!C:C,"0",0)</f>
        <v>0</v>
      </c>
      <c r="G36" s="25">
        <f>_xlfn.XLOOKUP(A36,'Tab D - Statistical Grants'!A:A,'Tab D - Statistical Grants'!B:B,"0",0)</f>
        <v>0</v>
      </c>
      <c r="H36">
        <f>_xlfn.XLOOKUP(A49,'Tab E - Rev in Different Years'!A:A,'Tab E - Rev in Different Years'!B:B,"0",0)</f>
        <v>0</v>
      </c>
      <c r="I36" s="25">
        <f>-_xlfn.XLOOKUP(A36,'Tab G - Accrual Comparison'!A:A,'Tab G - Accrual Comparison'!F:F,"0",0)</f>
        <v>0</v>
      </c>
      <c r="L36" s="15">
        <f t="shared" si="2"/>
        <v>0</v>
      </c>
      <c r="N36" s="15">
        <f t="shared" si="3"/>
        <v>0</v>
      </c>
    </row>
    <row r="37" spans="2:14">
      <c r="B37"/>
      <c r="F37" s="25">
        <f>_xlfn.XLOOKUP(A37,'Tab B - TN_GR_A13_Pivot'!A:A,'Tab B - TN_GR_A13_Pivot'!C:C,"0",0)</f>
        <v>0</v>
      </c>
      <c r="G37" s="25">
        <f>_xlfn.XLOOKUP(A37,'Tab D - Statistical Grants'!A:A,'Tab D - Statistical Grants'!B:B,"0",0)</f>
        <v>0</v>
      </c>
      <c r="H37">
        <f>_xlfn.XLOOKUP(A50,'Tab E - Rev in Different Years'!A:A,'Tab E - Rev in Different Years'!B:B,"0",0)</f>
        <v>0</v>
      </c>
      <c r="I37" s="25">
        <f>-_xlfn.XLOOKUP(A37,'Tab G - Accrual Comparison'!A:A,'Tab G - Accrual Comparison'!F:F,"0",0)</f>
        <v>0</v>
      </c>
      <c r="L37" s="15">
        <f t="shared" si="2"/>
        <v>0</v>
      </c>
      <c r="N37" s="15">
        <f t="shared" si="3"/>
        <v>0</v>
      </c>
    </row>
    <row r="38" spans="2:14">
      <c r="B38"/>
      <c r="F38" s="25">
        <f>_xlfn.XLOOKUP(A38,'Tab B - TN_GR_A13_Pivot'!A:A,'Tab B - TN_GR_A13_Pivot'!C:C,"0",0)</f>
        <v>0</v>
      </c>
      <c r="G38" s="25">
        <f>_xlfn.XLOOKUP(A38,'Tab D - Statistical Grants'!A:A,'Tab D - Statistical Grants'!B:B,"0",0)</f>
        <v>0</v>
      </c>
      <c r="H38">
        <f>_xlfn.XLOOKUP(A51,'Tab E - Rev in Different Years'!A:A,'Tab E - Rev in Different Years'!B:B,"0",0)</f>
        <v>0</v>
      </c>
      <c r="I38" s="25">
        <f>-_xlfn.XLOOKUP(A38,'Tab G - Accrual Comparison'!A:A,'Tab G - Accrual Comparison'!F:F,"0",0)</f>
        <v>0</v>
      </c>
      <c r="L38" s="15">
        <f t="shared" si="2"/>
        <v>0</v>
      </c>
      <c r="N38" s="15">
        <f t="shared" si="3"/>
        <v>0</v>
      </c>
    </row>
    <row r="39" spans="2:14">
      <c r="B39"/>
      <c r="F39" s="25">
        <f>_xlfn.XLOOKUP(A39,'Tab B - TN_GR_A13_Pivot'!A:A,'Tab B - TN_GR_A13_Pivot'!C:C,"0",0)</f>
        <v>0</v>
      </c>
      <c r="G39" s="25">
        <f>_xlfn.XLOOKUP(A39,'Tab D - Statistical Grants'!A:A,'Tab D - Statistical Grants'!B:B,"0",0)</f>
        <v>0</v>
      </c>
      <c r="H39">
        <f>_xlfn.XLOOKUP(A52,'Tab E - Rev in Different Years'!A:A,'Tab E - Rev in Different Years'!B:B,"0",0)</f>
        <v>0</v>
      </c>
      <c r="I39" s="25">
        <f>-_xlfn.XLOOKUP(A39,'Tab G - Accrual Comparison'!A:A,'Tab G - Accrual Comparison'!F:F,"0",0)</f>
        <v>0</v>
      </c>
      <c r="L39" s="15">
        <f t="shared" si="2"/>
        <v>0</v>
      </c>
      <c r="N39" s="15">
        <f t="shared" si="3"/>
        <v>0</v>
      </c>
    </row>
    <row r="40" spans="2:14">
      <c r="B40"/>
      <c r="F40" s="25">
        <f>_xlfn.XLOOKUP(A40,'Tab B - TN_GR_A13_Pivot'!A:A,'Tab B - TN_GR_A13_Pivot'!C:C,"0",0)</f>
        <v>0</v>
      </c>
      <c r="G40" s="25">
        <f>_xlfn.XLOOKUP(A40,'Tab D - Statistical Grants'!A:A,'Tab D - Statistical Grants'!B:B,"0",0)</f>
        <v>0</v>
      </c>
      <c r="H40">
        <f>_xlfn.XLOOKUP(A53,'Tab E - Rev in Different Years'!A:A,'Tab E - Rev in Different Years'!B:B,"0",0)</f>
        <v>0</v>
      </c>
      <c r="I40" s="25">
        <f>-_xlfn.XLOOKUP(A40,'Tab G - Accrual Comparison'!A:A,'Tab G - Accrual Comparison'!F:F,"0",0)</f>
        <v>0</v>
      </c>
      <c r="L40" s="15">
        <f t="shared" si="2"/>
        <v>0</v>
      </c>
      <c r="N40" s="15">
        <f t="shared" si="3"/>
        <v>0</v>
      </c>
    </row>
    <row r="41" spans="2:14">
      <c r="B41"/>
      <c r="F41" s="25">
        <f>_xlfn.XLOOKUP(A41,'Tab B - TN_GR_A13_Pivot'!A:A,'Tab B - TN_GR_A13_Pivot'!C:C,"0",0)</f>
        <v>0</v>
      </c>
      <c r="G41" s="25">
        <f>_xlfn.XLOOKUP(A41,'Tab D - Statistical Grants'!A:A,'Tab D - Statistical Grants'!B:B,"0",0)</f>
        <v>0</v>
      </c>
      <c r="H41">
        <f>_xlfn.XLOOKUP(A54,'Tab E - Rev in Different Years'!A:A,'Tab E - Rev in Different Years'!B:B,"0",0)</f>
        <v>0</v>
      </c>
      <c r="I41" s="25">
        <f>-_xlfn.XLOOKUP(A41,'Tab G - Accrual Comparison'!A:A,'Tab G - Accrual Comparison'!F:F,"0",0)</f>
        <v>0</v>
      </c>
      <c r="L41" s="15">
        <f t="shared" si="2"/>
        <v>0</v>
      </c>
      <c r="N41" s="15">
        <f t="shared" si="3"/>
        <v>0</v>
      </c>
    </row>
    <row r="42" spans="2:14">
      <c r="B42"/>
      <c r="F42" s="25">
        <f>_xlfn.XLOOKUP(A42,'Tab B - TN_GR_A13_Pivot'!A:A,'Tab B - TN_GR_A13_Pivot'!C:C,"0",0)</f>
        <v>0</v>
      </c>
      <c r="G42" s="25">
        <f>_xlfn.XLOOKUP(A42,'Tab D - Statistical Grants'!A:A,'Tab D - Statistical Grants'!B:B,"0",0)</f>
        <v>0</v>
      </c>
      <c r="H42">
        <f>_xlfn.XLOOKUP(A55,'Tab E - Rev in Different Years'!A:A,'Tab E - Rev in Different Years'!B:B,"0",0)</f>
        <v>0</v>
      </c>
      <c r="I42" s="25">
        <f>-_xlfn.XLOOKUP(A42,'Tab G - Accrual Comparison'!A:A,'Tab G - Accrual Comparison'!F:F,"0",0)</f>
        <v>0</v>
      </c>
      <c r="L42" s="15">
        <f t="shared" si="2"/>
        <v>0</v>
      </c>
      <c r="N42" s="15">
        <f t="shared" si="3"/>
        <v>0</v>
      </c>
    </row>
    <row r="43" spans="2:14">
      <c r="B43"/>
      <c r="F43" s="25">
        <f>_xlfn.XLOOKUP(A43,'Tab B - TN_GR_A13_Pivot'!A:A,'Tab B - TN_GR_A13_Pivot'!C:C,"0",0)</f>
        <v>0</v>
      </c>
      <c r="G43" s="25">
        <f>_xlfn.XLOOKUP(A43,'Tab D - Statistical Grants'!A:A,'Tab D - Statistical Grants'!B:B,"0",0)</f>
        <v>0</v>
      </c>
      <c r="H43">
        <f>_xlfn.XLOOKUP(A56,'Tab E - Rev in Different Years'!A:A,'Tab E - Rev in Different Years'!B:B,"0",0)</f>
        <v>0</v>
      </c>
      <c r="I43" s="25">
        <f>-_xlfn.XLOOKUP(A43,'Tab G - Accrual Comparison'!A:A,'Tab G - Accrual Comparison'!F:F,"0",0)</f>
        <v>0</v>
      </c>
      <c r="L43" s="15">
        <f t="shared" si="2"/>
        <v>0</v>
      </c>
      <c r="N43" s="15">
        <f t="shared" si="3"/>
        <v>0</v>
      </c>
    </row>
    <row r="44" spans="2:14">
      <c r="B44"/>
      <c r="F44" s="25">
        <f>_xlfn.XLOOKUP(A44,'Tab B - TN_GR_A13_Pivot'!A:A,'Tab B - TN_GR_A13_Pivot'!C:C,"0",0)</f>
        <v>0</v>
      </c>
      <c r="G44" s="25">
        <f>_xlfn.XLOOKUP(A44,'Tab D - Statistical Grants'!A:A,'Tab D - Statistical Grants'!B:B,"0",0)</f>
        <v>0</v>
      </c>
      <c r="H44">
        <f>_xlfn.XLOOKUP(A57,'Tab E - Rev in Different Years'!A:A,'Tab E - Rev in Different Years'!B:B,"0",0)</f>
        <v>0</v>
      </c>
      <c r="I44" s="25">
        <f>-_xlfn.XLOOKUP(A44,'Tab G - Accrual Comparison'!A:A,'Tab G - Accrual Comparison'!F:F,"0",0)</f>
        <v>0</v>
      </c>
      <c r="L44" s="15">
        <f t="shared" si="2"/>
        <v>0</v>
      </c>
      <c r="N44" s="15">
        <f t="shared" si="3"/>
        <v>0</v>
      </c>
    </row>
    <row r="45" spans="2:14">
      <c r="B45"/>
      <c r="F45" s="25">
        <f>_xlfn.XLOOKUP(A45,'Tab B - TN_GR_A13_Pivot'!A:A,'Tab B - TN_GR_A13_Pivot'!C:C,"0",0)</f>
        <v>0</v>
      </c>
      <c r="G45" s="25">
        <f>_xlfn.XLOOKUP(A45,'Tab D - Statistical Grants'!A:A,'Tab D - Statistical Grants'!B:B,"0",0)</f>
        <v>0</v>
      </c>
      <c r="H45" s="41">
        <f>_xlfn.XLOOKUP(A58,'Tab E - Rev in Different Years'!A:A,'Tab E - Rev in Different Years'!B:B,"0",0)</f>
        <v>0</v>
      </c>
      <c r="I45" s="25">
        <f>-_xlfn.XLOOKUP(A45,'Tab G - Accrual Comparison'!A:A,'Tab G - Accrual Comparison'!F:F,"0",0)</f>
        <v>0</v>
      </c>
      <c r="J45" s="41"/>
      <c r="K45" s="41"/>
      <c r="L45" s="15">
        <f t="shared" si="2"/>
        <v>0</v>
      </c>
      <c r="M45" s="41"/>
      <c r="N45" s="15">
        <f t="shared" si="3"/>
        <v>0</v>
      </c>
    </row>
    <row r="46" spans="2:14">
      <c r="B46"/>
      <c r="F46" s="25">
        <f>_xlfn.XLOOKUP(A46,'Tab B - TN_GR_A13_Pivot'!A:A,'Tab B - TN_GR_A13_Pivot'!C:C,"0",0)</f>
        <v>0</v>
      </c>
      <c r="G46" s="25">
        <f>_xlfn.XLOOKUP(A46,'Tab D - Statistical Grants'!A:A,'Tab D - Statistical Grants'!B:B,"0",0)</f>
        <v>0</v>
      </c>
      <c r="H46">
        <f>_xlfn.XLOOKUP(A59,'Tab E - Rev in Different Years'!A:A,'Tab E - Rev in Different Years'!B:B,"0",0)</f>
        <v>0</v>
      </c>
      <c r="I46" s="25">
        <f>-_xlfn.XLOOKUP(A46,'Tab G - Accrual Comparison'!A:A,'Tab G - Accrual Comparison'!F:F,"0",0)</f>
        <v>0</v>
      </c>
      <c r="L46" s="15">
        <f t="shared" si="2"/>
        <v>0</v>
      </c>
      <c r="N46" s="15">
        <f t="shared" si="3"/>
        <v>0</v>
      </c>
    </row>
    <row r="47" spans="2:14">
      <c r="B47"/>
      <c r="F47" s="25">
        <f>_xlfn.XLOOKUP(A47,'Tab B - TN_GR_A13_Pivot'!A:A,'Tab B - TN_GR_A13_Pivot'!C:C,"0",0)</f>
        <v>0</v>
      </c>
      <c r="G47" s="25">
        <f>_xlfn.XLOOKUP(A47,'Tab D - Statistical Grants'!A:A,'Tab D - Statistical Grants'!B:B,"0",0)</f>
        <v>0</v>
      </c>
      <c r="H47">
        <f>_xlfn.XLOOKUP(A60,'Tab E - Rev in Different Years'!A:A,'Tab E - Rev in Different Years'!B:B,"0",0)</f>
        <v>0</v>
      </c>
      <c r="I47" s="25">
        <f>-_xlfn.XLOOKUP(A47,'Tab G - Accrual Comparison'!A:A,'Tab G - Accrual Comparison'!F:F,"0",0)</f>
        <v>0</v>
      </c>
      <c r="L47" s="15">
        <f t="shared" si="2"/>
        <v>0</v>
      </c>
      <c r="N47" s="15">
        <f t="shared" si="3"/>
        <v>0</v>
      </c>
    </row>
    <row r="48" spans="2:14">
      <c r="B48"/>
      <c r="F48" s="25">
        <f>_xlfn.XLOOKUP(A48,'Tab B - TN_GR_A13_Pivot'!A:A,'Tab B - TN_GR_A13_Pivot'!C:C,"0",0)</f>
        <v>0</v>
      </c>
      <c r="G48" s="25">
        <f>_xlfn.XLOOKUP(A48,'Tab D - Statistical Grants'!A:A,'Tab D - Statistical Grants'!B:B,"0",0)</f>
        <v>0</v>
      </c>
      <c r="H48">
        <f>_xlfn.XLOOKUP(A61,'Tab E - Rev in Different Years'!A:A,'Tab E - Rev in Different Years'!B:B,"0",0)</f>
        <v>0</v>
      </c>
      <c r="I48" s="25">
        <f>-_xlfn.XLOOKUP(A48,'Tab G - Accrual Comparison'!A:A,'Tab G - Accrual Comparison'!F:F,"0",0)</f>
        <v>0</v>
      </c>
      <c r="L48" s="15">
        <f t="shared" si="2"/>
        <v>0</v>
      </c>
      <c r="N48" s="15">
        <f t="shared" si="3"/>
        <v>0</v>
      </c>
    </row>
    <row r="49" spans="2:14">
      <c r="B49"/>
      <c r="F49" s="25">
        <f>_xlfn.XLOOKUP(A49,'Tab B - TN_GR_A13_Pivot'!A:A,'Tab B - TN_GR_A13_Pivot'!C:C,"0",0)</f>
        <v>0</v>
      </c>
      <c r="G49" s="25">
        <f>_xlfn.XLOOKUP(A49,'Tab D - Statistical Grants'!A:A,'Tab D - Statistical Grants'!B:B,"0",0)</f>
        <v>0</v>
      </c>
      <c r="H49">
        <f>_xlfn.XLOOKUP(A62,'Tab E - Rev in Different Years'!A:A,'Tab E - Rev in Different Years'!B:B,"0",0)</f>
        <v>0</v>
      </c>
      <c r="I49" s="25">
        <f>-_xlfn.XLOOKUP(A49,'Tab G - Accrual Comparison'!A:A,'Tab G - Accrual Comparison'!F:F,"0",0)</f>
        <v>0</v>
      </c>
      <c r="L49" s="15">
        <f t="shared" si="2"/>
        <v>0</v>
      </c>
      <c r="N49" s="15">
        <f t="shared" si="3"/>
        <v>0</v>
      </c>
    </row>
    <row r="50" spans="2:14">
      <c r="B50"/>
      <c r="F50" s="25">
        <f>_xlfn.XLOOKUP(A50,'Tab B - TN_GR_A13_Pivot'!A:A,'Tab B - TN_GR_A13_Pivot'!C:C,"0",0)</f>
        <v>0</v>
      </c>
      <c r="G50" s="25">
        <f>_xlfn.XLOOKUP(A50,'Tab D - Statistical Grants'!A:A,'Tab D - Statistical Grants'!B:B,"0",0)</f>
        <v>0</v>
      </c>
      <c r="H50">
        <f>_xlfn.XLOOKUP(A63,'Tab E - Rev in Different Years'!A:A,'Tab E - Rev in Different Years'!B:B,"0",0)</f>
        <v>0</v>
      </c>
      <c r="I50" s="25">
        <f>-_xlfn.XLOOKUP(A50,'Tab G - Accrual Comparison'!A:A,'Tab G - Accrual Comparison'!F:F,"0",0)</f>
        <v>0</v>
      </c>
      <c r="L50" s="15">
        <f t="shared" si="2"/>
        <v>0</v>
      </c>
      <c r="N50" s="15">
        <f t="shared" si="3"/>
        <v>0</v>
      </c>
    </row>
    <row r="51" spans="2:14">
      <c r="B51"/>
      <c r="F51" s="25">
        <f>_xlfn.XLOOKUP(A51,'Tab B - TN_GR_A13_Pivot'!A:A,'Tab B - TN_GR_A13_Pivot'!C:C,"0",0)</f>
        <v>0</v>
      </c>
      <c r="G51" s="25">
        <f>_xlfn.XLOOKUP(A51,'Tab D - Statistical Grants'!A:A,'Tab D - Statistical Grants'!B:B,"0",0)</f>
        <v>0</v>
      </c>
      <c r="H51">
        <f>_xlfn.XLOOKUP(A64,'Tab E - Rev in Different Years'!A:A,'Tab E - Rev in Different Years'!B:B,"0",0)</f>
        <v>0</v>
      </c>
      <c r="I51" s="25">
        <f>-_xlfn.XLOOKUP(A51,'Tab G - Accrual Comparison'!A:A,'Tab G - Accrual Comparison'!F:F,"0",0)</f>
        <v>0</v>
      </c>
      <c r="L51" s="15">
        <f t="shared" si="2"/>
        <v>0</v>
      </c>
      <c r="N51" s="15">
        <f t="shared" si="3"/>
        <v>0</v>
      </c>
    </row>
    <row r="52" spans="2:14">
      <c r="B52"/>
      <c r="F52" s="25">
        <f>_xlfn.XLOOKUP(A52,'Tab B - TN_GR_A13_Pivot'!A:A,'Tab B - TN_GR_A13_Pivot'!C:C,"0",0)</f>
        <v>0</v>
      </c>
      <c r="G52" s="25">
        <f>_xlfn.XLOOKUP(A52,'Tab D - Statistical Grants'!A:A,'Tab D - Statistical Grants'!B:B,"0",0)</f>
        <v>0</v>
      </c>
      <c r="H52">
        <f>_xlfn.XLOOKUP(A65,'Tab E - Rev in Different Years'!A:A,'Tab E - Rev in Different Years'!B:B,"0",0)</f>
        <v>0</v>
      </c>
      <c r="I52" s="25">
        <f>-_xlfn.XLOOKUP(A52,'Tab G - Accrual Comparison'!A:A,'Tab G - Accrual Comparison'!F:F,"0",0)</f>
        <v>0</v>
      </c>
      <c r="L52" s="15">
        <f t="shared" si="2"/>
        <v>0</v>
      </c>
      <c r="N52" s="15">
        <f t="shared" si="3"/>
        <v>0</v>
      </c>
    </row>
    <row r="53" spans="2:14">
      <c r="B53"/>
      <c r="F53" s="25">
        <f>_xlfn.XLOOKUP(A53,'Tab B - TN_GR_A13_Pivot'!A:A,'Tab B - TN_GR_A13_Pivot'!C:C,"0",0)</f>
        <v>0</v>
      </c>
      <c r="G53" s="25">
        <f>_xlfn.XLOOKUP(A53,'Tab D - Statistical Grants'!A:A,'Tab D - Statistical Grants'!B:B,"0",0)</f>
        <v>0</v>
      </c>
      <c r="H53">
        <f>_xlfn.XLOOKUP(A66,'Tab E - Rev in Different Years'!A:A,'Tab E - Rev in Different Years'!B:B,"0",0)</f>
        <v>0</v>
      </c>
      <c r="I53" s="25">
        <f>-_xlfn.XLOOKUP(A53,'Tab G - Accrual Comparison'!A:A,'Tab G - Accrual Comparison'!F:F,"0",0)</f>
        <v>0</v>
      </c>
      <c r="L53" s="15">
        <f t="shared" si="2"/>
        <v>0</v>
      </c>
      <c r="N53" s="15">
        <f t="shared" si="3"/>
        <v>0</v>
      </c>
    </row>
    <row r="54" spans="2:14">
      <c r="B54"/>
      <c r="F54" s="25">
        <f>_xlfn.XLOOKUP(A54,'Tab B - TN_GR_A13_Pivot'!A:A,'Tab B - TN_GR_A13_Pivot'!C:C,"0",0)</f>
        <v>0</v>
      </c>
      <c r="G54" s="25">
        <f>_xlfn.XLOOKUP(A54,'Tab D - Statistical Grants'!A:A,'Tab D - Statistical Grants'!B:B,"0",0)</f>
        <v>0</v>
      </c>
      <c r="H54">
        <f>_xlfn.XLOOKUP(A67,'Tab E - Rev in Different Years'!A:A,'Tab E - Rev in Different Years'!B:B,"0",0)</f>
        <v>0</v>
      </c>
      <c r="I54" s="25">
        <f>-_xlfn.XLOOKUP(A54,'Tab G - Accrual Comparison'!A:A,'Tab G - Accrual Comparison'!F:F,"0",0)</f>
        <v>0</v>
      </c>
      <c r="L54" s="15">
        <f t="shared" si="2"/>
        <v>0</v>
      </c>
      <c r="N54" s="15">
        <f t="shared" si="3"/>
        <v>0</v>
      </c>
    </row>
    <row r="55" spans="2:14">
      <c r="B55"/>
      <c r="F55" s="25">
        <f>_xlfn.XLOOKUP(A55,'Tab B - TN_GR_A13_Pivot'!A:A,'Tab B - TN_GR_A13_Pivot'!C:C,"0",0)</f>
        <v>0</v>
      </c>
      <c r="G55" s="25">
        <f>_xlfn.XLOOKUP(A55,'Tab D - Statistical Grants'!A:A,'Tab D - Statistical Grants'!B:B,"0",0)</f>
        <v>0</v>
      </c>
      <c r="H55">
        <f>_xlfn.XLOOKUP(A68,'Tab E - Rev in Different Years'!A:A,'Tab E - Rev in Different Years'!B:B,"0",0)</f>
        <v>0</v>
      </c>
      <c r="I55" s="25">
        <f>-_xlfn.XLOOKUP(A55,'Tab G - Accrual Comparison'!A:A,'Tab G - Accrual Comparison'!F:F,"0",0)</f>
        <v>0</v>
      </c>
      <c r="L55" s="15">
        <f t="shared" si="2"/>
        <v>0</v>
      </c>
      <c r="N55" s="15">
        <f t="shared" si="3"/>
        <v>0</v>
      </c>
    </row>
    <row r="56" spans="2:14">
      <c r="B56"/>
      <c r="F56" s="25">
        <f>_xlfn.XLOOKUP(A56,'Tab B - TN_GR_A13_Pivot'!A:A,'Tab B - TN_GR_A13_Pivot'!C:C,"0",0)</f>
        <v>0</v>
      </c>
      <c r="G56" s="25">
        <f>_xlfn.XLOOKUP(A56,'Tab D - Statistical Grants'!A:A,'Tab D - Statistical Grants'!B:B,"0",0)</f>
        <v>0</v>
      </c>
      <c r="H56">
        <f>_xlfn.XLOOKUP(A69,'Tab E - Rev in Different Years'!A:A,'Tab E - Rev in Different Years'!B:B,"0",0)</f>
        <v>0</v>
      </c>
      <c r="I56" s="25">
        <f>-_xlfn.XLOOKUP(A56,'Tab G - Accrual Comparison'!A:A,'Tab G - Accrual Comparison'!F:F,"0",0)</f>
        <v>0</v>
      </c>
      <c r="L56" s="15">
        <f t="shared" si="2"/>
        <v>0</v>
      </c>
      <c r="N56" s="15">
        <f t="shared" si="3"/>
        <v>0</v>
      </c>
    </row>
    <row r="57" spans="2:14">
      <c r="B57"/>
      <c r="F57" s="25">
        <f>_xlfn.XLOOKUP(A57,'Tab B - TN_GR_A13_Pivot'!A:A,'Tab B - TN_GR_A13_Pivot'!C:C,"0",0)</f>
        <v>0</v>
      </c>
      <c r="G57" s="25">
        <f>_xlfn.XLOOKUP(A57,'Tab D - Statistical Grants'!A:A,'Tab D - Statistical Grants'!B:B,"0",0)</f>
        <v>0</v>
      </c>
      <c r="H57">
        <f>_xlfn.XLOOKUP(A70,'Tab E - Rev in Different Years'!A:A,'Tab E - Rev in Different Years'!B:B,"0",0)</f>
        <v>0</v>
      </c>
      <c r="I57" s="25">
        <f>-_xlfn.XLOOKUP(A57,'Tab G - Accrual Comparison'!A:A,'Tab G - Accrual Comparison'!F:F,"0",0)</f>
        <v>0</v>
      </c>
      <c r="L57" s="15">
        <f t="shared" si="2"/>
        <v>0</v>
      </c>
      <c r="N57" s="15">
        <f t="shared" si="3"/>
        <v>0</v>
      </c>
    </row>
    <row r="58" spans="2:14">
      <c r="B58"/>
      <c r="F58" s="25">
        <f>_xlfn.XLOOKUP(A58,'Tab B - TN_GR_A13_Pivot'!A:A,'Tab B - TN_GR_A13_Pivot'!C:C,"0",0)</f>
        <v>0</v>
      </c>
      <c r="G58" s="25">
        <f>_xlfn.XLOOKUP(A58,'Tab D - Statistical Grants'!A:A,'Tab D - Statistical Grants'!B:B,"0",0)</f>
        <v>0</v>
      </c>
      <c r="H58">
        <f>_xlfn.XLOOKUP(A71,'Tab E - Rev in Different Years'!A:A,'Tab E - Rev in Different Years'!B:B,"0",0)</f>
        <v>0</v>
      </c>
      <c r="I58" s="25">
        <f>-_xlfn.XLOOKUP(A58,'Tab G - Accrual Comparison'!A:A,'Tab G - Accrual Comparison'!F:F,"0",0)</f>
        <v>0</v>
      </c>
      <c r="L58" s="15">
        <f t="shared" si="2"/>
        <v>0</v>
      </c>
      <c r="N58" s="15">
        <f t="shared" si="3"/>
        <v>0</v>
      </c>
    </row>
    <row r="59" spans="2:14">
      <c r="B59"/>
      <c r="F59" s="25">
        <f>_xlfn.XLOOKUP(A59,'Tab B - TN_GR_A13_Pivot'!A:A,'Tab B - TN_GR_A13_Pivot'!C:C,"0",0)</f>
        <v>0</v>
      </c>
      <c r="G59" s="25">
        <f>_xlfn.XLOOKUP(A59,'Tab D - Statistical Grants'!A:A,'Tab D - Statistical Grants'!B:B,"0",0)</f>
        <v>0</v>
      </c>
      <c r="H59">
        <f>_xlfn.XLOOKUP(A72,'Tab E - Rev in Different Years'!A:A,'Tab E - Rev in Different Years'!B:B,"0",0)</f>
        <v>0</v>
      </c>
      <c r="I59" s="25">
        <f>-_xlfn.XLOOKUP(A59,'Tab G - Accrual Comparison'!A:A,'Tab G - Accrual Comparison'!F:F,"0",0)</f>
        <v>0</v>
      </c>
      <c r="L59" s="15">
        <f t="shared" si="2"/>
        <v>0</v>
      </c>
      <c r="N59" s="15">
        <f t="shared" si="3"/>
        <v>0</v>
      </c>
    </row>
    <row r="60" spans="2:14">
      <c r="B60"/>
      <c r="F60" s="25">
        <f>_xlfn.XLOOKUP(A60,'Tab B - TN_GR_A13_Pivot'!A:A,'Tab B - TN_GR_A13_Pivot'!C:C,"0",0)</f>
        <v>0</v>
      </c>
      <c r="G60" s="25">
        <f>_xlfn.XLOOKUP(A60,'Tab D - Statistical Grants'!A:A,'Tab D - Statistical Grants'!B:B,"0",0)</f>
        <v>0</v>
      </c>
      <c r="H60">
        <f>_xlfn.XLOOKUP(A73,'Tab E - Rev in Different Years'!A:A,'Tab E - Rev in Different Years'!B:B,"0",0)</f>
        <v>0</v>
      </c>
      <c r="I60" s="25">
        <f>-_xlfn.XLOOKUP(A60,'Tab G - Accrual Comparison'!A:A,'Tab G - Accrual Comparison'!F:F,"0",0)</f>
        <v>0</v>
      </c>
      <c r="L60" s="15">
        <f t="shared" si="2"/>
        <v>0</v>
      </c>
      <c r="N60" s="15">
        <f t="shared" si="3"/>
        <v>0</v>
      </c>
    </row>
    <row r="61" spans="2:14">
      <c r="B61"/>
      <c r="F61" s="25">
        <f>_xlfn.XLOOKUP(A61,'Tab B - TN_GR_A13_Pivot'!A:A,'Tab B - TN_GR_A13_Pivot'!C:C,"0",0)</f>
        <v>0</v>
      </c>
      <c r="G61" s="25">
        <f>_xlfn.XLOOKUP(A61,'Tab D - Statistical Grants'!A:A,'Tab D - Statistical Grants'!B:B,"0",0)</f>
        <v>0</v>
      </c>
      <c r="H61">
        <f>_xlfn.XLOOKUP(A74,'Tab E - Rev in Different Years'!A:A,'Tab E - Rev in Different Years'!B:B,"0",0)</f>
        <v>0</v>
      </c>
      <c r="I61" s="25">
        <f>-_xlfn.XLOOKUP(A61,'Tab G - Accrual Comparison'!A:A,'Tab G - Accrual Comparison'!F:F,"0",0)</f>
        <v>0</v>
      </c>
      <c r="L61" s="15">
        <f t="shared" si="2"/>
        <v>0</v>
      </c>
      <c r="N61" s="15">
        <f t="shared" si="3"/>
        <v>0</v>
      </c>
    </row>
    <row r="62" spans="2:14">
      <c r="B62"/>
      <c r="F62" s="25">
        <f>_xlfn.XLOOKUP(A62,'Tab B - TN_GR_A13_Pivot'!A:A,'Tab B - TN_GR_A13_Pivot'!C:C,"0",0)</f>
        <v>0</v>
      </c>
      <c r="G62" s="25">
        <f>_xlfn.XLOOKUP(A62,'Tab D - Statistical Grants'!A:A,'Tab D - Statistical Grants'!B:B,"0",0)</f>
        <v>0</v>
      </c>
      <c r="H62">
        <f>_xlfn.XLOOKUP(A75,'Tab E - Rev in Different Years'!A:A,'Tab E - Rev in Different Years'!B:B,"0",0)</f>
        <v>0</v>
      </c>
      <c r="I62" s="25">
        <f>-_xlfn.XLOOKUP(A62,'Tab G - Accrual Comparison'!A:A,'Tab G - Accrual Comparison'!F:F,"0",0)</f>
        <v>0</v>
      </c>
      <c r="L62" s="15">
        <f t="shared" si="2"/>
        <v>0</v>
      </c>
      <c r="N62" s="15">
        <f t="shared" si="3"/>
        <v>0</v>
      </c>
    </row>
    <row r="63" spans="2:14">
      <c r="B63"/>
      <c r="F63" s="25">
        <f>_xlfn.XLOOKUP(A63,'Tab B - TN_GR_A13_Pivot'!A:A,'Tab B - TN_GR_A13_Pivot'!C:C,"0",0)</f>
        <v>0</v>
      </c>
      <c r="G63" s="25">
        <f>_xlfn.XLOOKUP(A63,'Tab D - Statistical Grants'!A:A,'Tab D - Statistical Grants'!B:B,"0",0)</f>
        <v>0</v>
      </c>
      <c r="H63">
        <f>_xlfn.XLOOKUP(A76,'Tab E - Rev in Different Years'!A:A,'Tab E - Rev in Different Years'!B:B,"0",0)</f>
        <v>0</v>
      </c>
      <c r="I63" s="25">
        <f>-_xlfn.XLOOKUP(A63,'Tab G - Accrual Comparison'!A:A,'Tab G - Accrual Comparison'!F:F,"0",0)</f>
        <v>0</v>
      </c>
      <c r="L63" s="15">
        <f t="shared" si="2"/>
        <v>0</v>
      </c>
      <c r="N63" s="15">
        <f t="shared" si="3"/>
        <v>0</v>
      </c>
    </row>
    <row r="64" spans="2:14">
      <c r="B64"/>
      <c r="F64" s="25">
        <f>_xlfn.XLOOKUP(A64,'Tab B - TN_GR_A13_Pivot'!A:A,'Tab B - TN_GR_A13_Pivot'!C:C,"0",0)</f>
        <v>0</v>
      </c>
      <c r="G64" s="25">
        <f>_xlfn.XLOOKUP(A64,'Tab D - Statistical Grants'!A:A,'Tab D - Statistical Grants'!B:B,"0",0)</f>
        <v>0</v>
      </c>
      <c r="H64">
        <f>_xlfn.XLOOKUP(A77,'Tab E - Rev in Different Years'!A:A,'Tab E - Rev in Different Years'!B:B,"0",0)</f>
        <v>0</v>
      </c>
      <c r="I64" s="25">
        <f>-_xlfn.XLOOKUP(A64,'Tab G - Accrual Comparison'!A:A,'Tab G - Accrual Comparison'!F:F,"0",0)</f>
        <v>0</v>
      </c>
      <c r="L64" s="15">
        <f t="shared" si="2"/>
        <v>0</v>
      </c>
      <c r="N64" s="15">
        <f t="shared" si="3"/>
        <v>0</v>
      </c>
    </row>
    <row r="65" spans="2:14">
      <c r="B65"/>
      <c r="F65" s="25">
        <f>_xlfn.XLOOKUP(A65,'Tab B - TN_GR_A13_Pivot'!A:A,'Tab B - TN_GR_A13_Pivot'!C:C,"0",0)</f>
        <v>0</v>
      </c>
      <c r="G65" s="25">
        <f>_xlfn.XLOOKUP(A65,'Tab D - Statistical Grants'!A:A,'Tab D - Statistical Grants'!B:B,"0",0)</f>
        <v>0</v>
      </c>
      <c r="H65">
        <f>_xlfn.XLOOKUP(A78,'Tab E - Rev in Different Years'!A:A,'Tab E - Rev in Different Years'!B:B,"0",0)</f>
        <v>0</v>
      </c>
      <c r="I65" s="25">
        <f>-_xlfn.XLOOKUP(A65,'Tab G - Accrual Comparison'!A:A,'Tab G - Accrual Comparison'!F:F,"0",0)</f>
        <v>0</v>
      </c>
      <c r="L65" s="15">
        <f t="shared" si="2"/>
        <v>0</v>
      </c>
      <c r="N65" s="15">
        <f t="shared" si="3"/>
        <v>0</v>
      </c>
    </row>
    <row r="66" spans="2:14">
      <c r="B66"/>
      <c r="F66" s="25">
        <f>_xlfn.XLOOKUP(A66,'Tab B - TN_GR_A13_Pivot'!A:A,'Tab B - TN_GR_A13_Pivot'!C:C,"0",0)</f>
        <v>0</v>
      </c>
      <c r="G66" s="25">
        <f>_xlfn.XLOOKUP(A66,'Tab D - Statistical Grants'!A:A,'Tab D - Statistical Grants'!B:B,"0",0)</f>
        <v>0</v>
      </c>
      <c r="H66">
        <f>_xlfn.XLOOKUP(A79,'Tab E - Rev in Different Years'!A:A,'Tab E - Rev in Different Years'!B:B,"0",0)</f>
        <v>0</v>
      </c>
      <c r="I66" s="25">
        <f>-_xlfn.XLOOKUP(A66,'Tab G - Accrual Comparison'!A:A,'Tab G - Accrual Comparison'!F:F,"0",0)</f>
        <v>0</v>
      </c>
      <c r="L66" s="15">
        <f t="shared" si="2"/>
        <v>0</v>
      </c>
      <c r="N66" s="15">
        <f t="shared" si="3"/>
        <v>0</v>
      </c>
    </row>
    <row r="67" spans="2:14">
      <c r="B67"/>
      <c r="F67" s="25">
        <f>_xlfn.XLOOKUP(A67,'Tab B - TN_GR_A13_Pivot'!A:A,'Tab B - TN_GR_A13_Pivot'!C:C,"0",0)</f>
        <v>0</v>
      </c>
      <c r="G67" s="25">
        <f>_xlfn.XLOOKUP(A67,'Tab D - Statistical Grants'!A:A,'Tab D - Statistical Grants'!B:B,"0",0)</f>
        <v>0</v>
      </c>
      <c r="H67">
        <f>_xlfn.XLOOKUP(A80,'Tab E - Rev in Different Years'!A:A,'Tab E - Rev in Different Years'!B:B,"0",0)</f>
        <v>0</v>
      </c>
      <c r="I67" s="25">
        <f>-_xlfn.XLOOKUP(A67,'Tab G - Accrual Comparison'!A:A,'Tab G - Accrual Comparison'!F:F,"0",0)</f>
        <v>0</v>
      </c>
      <c r="L67" s="15">
        <f t="shared" si="2"/>
        <v>0</v>
      </c>
      <c r="N67" s="15">
        <f t="shared" si="3"/>
        <v>0</v>
      </c>
    </row>
    <row r="68" spans="2:14">
      <c r="B68"/>
      <c r="F68" s="25">
        <f>_xlfn.XLOOKUP(A68,'Tab B - TN_GR_A13_Pivot'!A:A,'Tab B - TN_GR_A13_Pivot'!C:C,"0",0)</f>
        <v>0</v>
      </c>
      <c r="G68" s="25">
        <f>_xlfn.XLOOKUP(A68,'Tab D - Statistical Grants'!A:A,'Tab D - Statistical Grants'!B:B,"0",0)</f>
        <v>0</v>
      </c>
      <c r="H68">
        <f>_xlfn.XLOOKUP(A81,'Tab E - Rev in Different Years'!A:A,'Tab E - Rev in Different Years'!B:B,"0",0)</f>
        <v>0</v>
      </c>
      <c r="I68" s="25">
        <f>-_xlfn.XLOOKUP(A68,'Tab G - Accrual Comparison'!A:A,'Tab G - Accrual Comparison'!F:F,"0",0)</f>
        <v>0</v>
      </c>
      <c r="L68" s="15">
        <f t="shared" si="2"/>
        <v>0</v>
      </c>
      <c r="N68" s="15">
        <f t="shared" si="3"/>
        <v>0</v>
      </c>
    </row>
    <row r="69" spans="2:14">
      <c r="B69"/>
      <c r="F69" s="25">
        <f>_xlfn.XLOOKUP(A69,'Tab B - TN_GR_A13_Pivot'!A:A,'Tab B - TN_GR_A13_Pivot'!C:C,"0",0)</f>
        <v>0</v>
      </c>
      <c r="G69" s="25">
        <f>_xlfn.XLOOKUP(A69,'Tab D - Statistical Grants'!A:A,'Tab D - Statistical Grants'!B:B,"0",0)</f>
        <v>0</v>
      </c>
      <c r="H69">
        <f>_xlfn.XLOOKUP(A82,'Tab E - Rev in Different Years'!A:A,'Tab E - Rev in Different Years'!B:B,"0",0)</f>
        <v>0</v>
      </c>
      <c r="I69" s="25">
        <f>-_xlfn.XLOOKUP(A69,'Tab G - Accrual Comparison'!A:A,'Tab G - Accrual Comparison'!F:F,"0",0)</f>
        <v>0</v>
      </c>
      <c r="L69" s="15">
        <f t="shared" si="2"/>
        <v>0</v>
      </c>
      <c r="N69" s="15">
        <f t="shared" si="3"/>
        <v>0</v>
      </c>
    </row>
    <row r="70" spans="2:14">
      <c r="B70"/>
      <c r="F70" s="25">
        <f>_xlfn.XLOOKUP(A70,'Tab B - TN_GR_A13_Pivot'!A:A,'Tab B - TN_GR_A13_Pivot'!C:C,"0",0)</f>
        <v>0</v>
      </c>
      <c r="G70" s="25">
        <f>_xlfn.XLOOKUP(A70,'Tab D - Statistical Grants'!A:A,'Tab D - Statistical Grants'!B:B,"0",0)</f>
        <v>0</v>
      </c>
      <c r="H70">
        <f>_xlfn.XLOOKUP(A83,'Tab E - Rev in Different Years'!A:A,'Tab E - Rev in Different Years'!B:B,"0",0)</f>
        <v>0</v>
      </c>
      <c r="I70" s="25">
        <f>-_xlfn.XLOOKUP(A70,'Tab G - Accrual Comparison'!A:A,'Tab G - Accrual Comparison'!F:F,"0",0)</f>
        <v>0</v>
      </c>
      <c r="L70" s="15">
        <f t="shared" si="2"/>
        <v>0</v>
      </c>
      <c r="N70" s="15">
        <f t="shared" si="3"/>
        <v>0</v>
      </c>
    </row>
    <row r="71" spans="2:14">
      <c r="B71"/>
      <c r="F71" s="25">
        <f>_xlfn.XLOOKUP(A71,'Tab B - TN_GR_A13_Pivot'!A:A,'Tab B - TN_GR_A13_Pivot'!C:C,"0",0)</f>
        <v>0</v>
      </c>
      <c r="G71" s="25">
        <f>_xlfn.XLOOKUP(A71,'Tab D - Statistical Grants'!A:A,'Tab D - Statistical Grants'!B:B,"0",0)</f>
        <v>0</v>
      </c>
      <c r="H71">
        <f>_xlfn.XLOOKUP(A84,'Tab E - Rev in Different Years'!A:A,'Tab E - Rev in Different Years'!B:B,"0",0)</f>
        <v>0</v>
      </c>
      <c r="I71" s="25">
        <f>-_xlfn.XLOOKUP(A71,'Tab G - Accrual Comparison'!A:A,'Tab G - Accrual Comparison'!F:F,"0",0)</f>
        <v>0</v>
      </c>
      <c r="L71" s="15">
        <f t="shared" si="2"/>
        <v>0</v>
      </c>
      <c r="N71" s="15">
        <f t="shared" si="3"/>
        <v>0</v>
      </c>
    </row>
    <row r="72" spans="2:14">
      <c r="B72"/>
      <c r="F72" s="25">
        <f>_xlfn.XLOOKUP(A72,'Tab B - TN_GR_A13_Pivot'!A:A,'Tab B - TN_GR_A13_Pivot'!C:C,"0",0)</f>
        <v>0</v>
      </c>
      <c r="G72" s="25">
        <f>_xlfn.XLOOKUP(A72,'Tab D - Statistical Grants'!A:A,'Tab D - Statistical Grants'!B:B,"0",0)</f>
        <v>0</v>
      </c>
      <c r="H72">
        <f>_xlfn.XLOOKUP(A85,'Tab E - Rev in Different Years'!A:A,'Tab E - Rev in Different Years'!B:B,"0",0)</f>
        <v>0</v>
      </c>
      <c r="I72" s="25">
        <f>-_xlfn.XLOOKUP(A72,'Tab G - Accrual Comparison'!A:A,'Tab G - Accrual Comparison'!F:F,"0",0)</f>
        <v>0</v>
      </c>
      <c r="L72" s="15">
        <f t="shared" si="2"/>
        <v>0</v>
      </c>
      <c r="N72" s="15">
        <f t="shared" si="3"/>
        <v>0</v>
      </c>
    </row>
    <row r="73" spans="2:14">
      <c r="B73"/>
      <c r="F73" s="25">
        <f>_xlfn.XLOOKUP(A73,'Tab B - TN_GR_A13_Pivot'!A:A,'Tab B - TN_GR_A13_Pivot'!C:C,"0",0)</f>
        <v>0</v>
      </c>
      <c r="G73" s="25">
        <f>_xlfn.XLOOKUP(A73,'Tab D - Statistical Grants'!A:A,'Tab D - Statistical Grants'!B:B,"0",0)</f>
        <v>0</v>
      </c>
      <c r="H73">
        <f>_xlfn.XLOOKUP(A86,'Tab E - Rev in Different Years'!A:A,'Tab E - Rev in Different Years'!B:B,"0",0)</f>
        <v>0</v>
      </c>
      <c r="I73" s="25">
        <f>-_xlfn.XLOOKUP(A73,'Tab G - Accrual Comparison'!A:A,'Tab G - Accrual Comparison'!F:F,"0",0)</f>
        <v>0</v>
      </c>
      <c r="L73" s="15">
        <f t="shared" si="2"/>
        <v>0</v>
      </c>
      <c r="N73" s="15">
        <f t="shared" si="3"/>
        <v>0</v>
      </c>
    </row>
    <row r="74" spans="2:14">
      <c r="B74"/>
      <c r="F74" s="25">
        <f>_xlfn.XLOOKUP(A74,'Tab B - TN_GR_A13_Pivot'!A:A,'Tab B - TN_GR_A13_Pivot'!C:C,"0",0)</f>
        <v>0</v>
      </c>
      <c r="G74" s="25">
        <f>_xlfn.XLOOKUP(A74,'Tab D - Statistical Grants'!A:A,'Tab D - Statistical Grants'!B:B,"0",0)</f>
        <v>0</v>
      </c>
      <c r="H74">
        <f>_xlfn.XLOOKUP(A87,'Tab E - Rev in Different Years'!A:A,'Tab E - Rev in Different Years'!B:B,"0",0)</f>
        <v>0</v>
      </c>
      <c r="I74" s="25">
        <f>-_xlfn.XLOOKUP(A74,'Tab G - Accrual Comparison'!A:A,'Tab G - Accrual Comparison'!F:F,"0",0)</f>
        <v>0</v>
      </c>
      <c r="L74" s="15">
        <f t="shared" si="2"/>
        <v>0</v>
      </c>
      <c r="N74" s="15">
        <f t="shared" si="3"/>
        <v>0</v>
      </c>
    </row>
    <row r="75" spans="2:14">
      <c r="B75"/>
      <c r="F75" s="25">
        <f>_xlfn.XLOOKUP(A75,'Tab B - TN_GR_A13_Pivot'!A:A,'Tab B - TN_GR_A13_Pivot'!C:C,"0",0)</f>
        <v>0</v>
      </c>
      <c r="G75" s="25">
        <f>_xlfn.XLOOKUP(A75,'Tab D - Statistical Grants'!A:A,'Tab D - Statistical Grants'!B:B,"0",0)</f>
        <v>0</v>
      </c>
      <c r="H75">
        <f>_xlfn.XLOOKUP(A88,'Tab E - Rev in Different Years'!A:A,'Tab E - Rev in Different Years'!B:B,"0",0)</f>
        <v>0</v>
      </c>
      <c r="I75" s="25">
        <f>-_xlfn.XLOOKUP(A75,'Tab G - Accrual Comparison'!A:A,'Tab G - Accrual Comparison'!F:F,"0",0)</f>
        <v>0</v>
      </c>
      <c r="L75" s="15">
        <f t="shared" ref="L75:L138" si="4">SUM(E75:K75)</f>
        <v>0</v>
      </c>
      <c r="N75" s="15">
        <f t="shared" ref="N75:N138" si="5">C75+F75+G75</f>
        <v>0</v>
      </c>
    </row>
    <row r="76" spans="2:14">
      <c r="B76"/>
      <c r="F76" s="25">
        <f>_xlfn.XLOOKUP(A76,'Tab B - TN_GR_A13_Pivot'!A:A,'Tab B - TN_GR_A13_Pivot'!C:C,"0",0)</f>
        <v>0</v>
      </c>
      <c r="G76" s="25">
        <f>_xlfn.XLOOKUP(A76,'Tab D - Statistical Grants'!A:A,'Tab D - Statistical Grants'!B:B,"0",0)</f>
        <v>0</v>
      </c>
      <c r="H76">
        <f>_xlfn.XLOOKUP(A89,'Tab E - Rev in Different Years'!A:A,'Tab E - Rev in Different Years'!B:B,"0",0)</f>
        <v>0</v>
      </c>
      <c r="I76" s="25">
        <f>-_xlfn.XLOOKUP(A76,'Tab G - Accrual Comparison'!A:A,'Tab G - Accrual Comparison'!F:F,"0",0)</f>
        <v>0</v>
      </c>
      <c r="L76" s="15">
        <f t="shared" si="4"/>
        <v>0</v>
      </c>
      <c r="N76" s="15">
        <f t="shared" si="5"/>
        <v>0</v>
      </c>
    </row>
    <row r="77" spans="2:14">
      <c r="B77"/>
      <c r="F77" s="25">
        <f>_xlfn.XLOOKUP(A77,'Tab B - TN_GR_A13_Pivot'!A:A,'Tab B - TN_GR_A13_Pivot'!C:C,"0",0)</f>
        <v>0</v>
      </c>
      <c r="G77" s="25">
        <f>_xlfn.XLOOKUP(A77,'Tab D - Statistical Grants'!A:A,'Tab D - Statistical Grants'!B:B,"0",0)</f>
        <v>0</v>
      </c>
      <c r="H77">
        <f>_xlfn.XLOOKUP(A90,'Tab E - Rev in Different Years'!A:A,'Tab E - Rev in Different Years'!B:B,"0",0)</f>
        <v>0</v>
      </c>
      <c r="I77" s="25">
        <f>-_xlfn.XLOOKUP(A77,'Tab G - Accrual Comparison'!A:A,'Tab G - Accrual Comparison'!F:F,"0",0)</f>
        <v>0</v>
      </c>
      <c r="L77" s="15">
        <f t="shared" si="4"/>
        <v>0</v>
      </c>
      <c r="N77" s="15">
        <f t="shared" si="5"/>
        <v>0</v>
      </c>
    </row>
    <row r="78" spans="2:14">
      <c r="B78"/>
      <c r="F78" s="25">
        <f>_xlfn.XLOOKUP(A78,'Tab B - TN_GR_A13_Pivot'!A:A,'Tab B - TN_GR_A13_Pivot'!C:C,"0",0)</f>
        <v>0</v>
      </c>
      <c r="G78" s="25">
        <f>_xlfn.XLOOKUP(A78,'Tab D - Statistical Grants'!A:A,'Tab D - Statistical Grants'!B:B,"0",0)</f>
        <v>0</v>
      </c>
      <c r="H78">
        <f>_xlfn.XLOOKUP(A91,'Tab E - Rev in Different Years'!A:A,'Tab E - Rev in Different Years'!B:B,"0",0)</f>
        <v>0</v>
      </c>
      <c r="I78" s="25">
        <f>-_xlfn.XLOOKUP(A78,'Tab G - Accrual Comparison'!A:A,'Tab G - Accrual Comparison'!F:F,"0",0)</f>
        <v>0</v>
      </c>
      <c r="L78" s="15">
        <f t="shared" si="4"/>
        <v>0</v>
      </c>
      <c r="N78" s="15">
        <f t="shared" si="5"/>
        <v>0</v>
      </c>
    </row>
    <row r="79" spans="2:14">
      <c r="B79"/>
      <c r="F79" s="25">
        <f>_xlfn.XLOOKUP(A79,'Tab B - TN_GR_A13_Pivot'!A:A,'Tab B - TN_GR_A13_Pivot'!C:C,"0",0)</f>
        <v>0</v>
      </c>
      <c r="G79" s="25">
        <f>_xlfn.XLOOKUP(A79,'Tab D - Statistical Grants'!A:A,'Tab D - Statistical Grants'!B:B,"0",0)</f>
        <v>0</v>
      </c>
      <c r="H79">
        <f>_xlfn.XLOOKUP(A92,'Tab E - Rev in Different Years'!A:A,'Tab E - Rev in Different Years'!B:B,"0",0)</f>
        <v>0</v>
      </c>
      <c r="I79" s="25">
        <f>-_xlfn.XLOOKUP(A79,'Tab G - Accrual Comparison'!A:A,'Tab G - Accrual Comparison'!F:F,"0",0)</f>
        <v>0</v>
      </c>
      <c r="L79" s="15">
        <f t="shared" si="4"/>
        <v>0</v>
      </c>
      <c r="N79" s="15">
        <f t="shared" si="5"/>
        <v>0</v>
      </c>
    </row>
    <row r="80" spans="2:14">
      <c r="B80"/>
      <c r="F80" s="25">
        <f>_xlfn.XLOOKUP(A80,'Tab B - TN_GR_A13_Pivot'!A:A,'Tab B - TN_GR_A13_Pivot'!C:C,"0",0)</f>
        <v>0</v>
      </c>
      <c r="G80" s="25">
        <f>_xlfn.XLOOKUP(A80,'Tab D - Statistical Grants'!A:A,'Tab D - Statistical Grants'!B:B,"0",0)</f>
        <v>0</v>
      </c>
      <c r="H80">
        <f>_xlfn.XLOOKUP(A93,'Tab E - Rev in Different Years'!A:A,'Tab E - Rev in Different Years'!B:B,"0",0)</f>
        <v>0</v>
      </c>
      <c r="I80" s="25">
        <f>-_xlfn.XLOOKUP(A80,'Tab G - Accrual Comparison'!A:A,'Tab G - Accrual Comparison'!F:F,"0",0)</f>
        <v>0</v>
      </c>
      <c r="L80" s="15">
        <f t="shared" si="4"/>
        <v>0</v>
      </c>
      <c r="N80" s="15">
        <f t="shared" si="5"/>
        <v>0</v>
      </c>
    </row>
    <row r="81" spans="2:14">
      <c r="B81"/>
      <c r="F81" s="25">
        <f>_xlfn.XLOOKUP(A81,'Tab B - TN_GR_A13_Pivot'!A:A,'Tab B - TN_GR_A13_Pivot'!C:C,"0",0)</f>
        <v>0</v>
      </c>
      <c r="G81" s="25">
        <f>_xlfn.XLOOKUP(A81,'Tab D - Statistical Grants'!A:A,'Tab D - Statistical Grants'!B:B,"0",0)</f>
        <v>0</v>
      </c>
      <c r="H81">
        <f>_xlfn.XLOOKUP(A94,'Tab E - Rev in Different Years'!A:A,'Tab E - Rev in Different Years'!B:B,"0",0)</f>
        <v>0</v>
      </c>
      <c r="I81" s="25">
        <f>-_xlfn.XLOOKUP(A81,'Tab G - Accrual Comparison'!A:A,'Tab G - Accrual Comparison'!F:F,"0",0)</f>
        <v>0</v>
      </c>
      <c r="L81" s="15">
        <f t="shared" si="4"/>
        <v>0</v>
      </c>
      <c r="N81" s="15">
        <f t="shared" si="5"/>
        <v>0</v>
      </c>
    </row>
    <row r="82" spans="2:14">
      <c r="B82"/>
      <c r="F82" s="25">
        <f>_xlfn.XLOOKUP(A82,'Tab B - TN_GR_A13_Pivot'!A:A,'Tab B - TN_GR_A13_Pivot'!C:C,"0",0)</f>
        <v>0</v>
      </c>
      <c r="G82" s="25">
        <f>_xlfn.XLOOKUP(A82,'Tab D - Statistical Grants'!A:A,'Tab D - Statistical Grants'!B:B,"0",0)</f>
        <v>0</v>
      </c>
      <c r="H82">
        <f>_xlfn.XLOOKUP(A95,'Tab E - Rev in Different Years'!A:A,'Tab E - Rev in Different Years'!B:B,"0",0)</f>
        <v>0</v>
      </c>
      <c r="I82" s="25">
        <f>-_xlfn.XLOOKUP(A82,'Tab G - Accrual Comparison'!A:A,'Tab G - Accrual Comparison'!F:F,"0",0)</f>
        <v>0</v>
      </c>
      <c r="L82" s="15">
        <f t="shared" si="4"/>
        <v>0</v>
      </c>
      <c r="N82" s="15">
        <f t="shared" si="5"/>
        <v>0</v>
      </c>
    </row>
    <row r="83" spans="2:14">
      <c r="B83"/>
      <c r="F83" s="25">
        <f>_xlfn.XLOOKUP(A83,'Tab B - TN_GR_A13_Pivot'!A:A,'Tab B - TN_GR_A13_Pivot'!C:C,"0",0)</f>
        <v>0</v>
      </c>
      <c r="G83" s="25">
        <f>_xlfn.XLOOKUP(A83,'Tab D - Statistical Grants'!A:A,'Tab D - Statistical Grants'!B:B,"0",0)</f>
        <v>0</v>
      </c>
      <c r="H83">
        <f>_xlfn.XLOOKUP(A96,'Tab E - Rev in Different Years'!A:A,'Tab E - Rev in Different Years'!B:B,"0",0)</f>
        <v>0</v>
      </c>
      <c r="I83" s="25">
        <f>-_xlfn.XLOOKUP(A83,'Tab G - Accrual Comparison'!A:A,'Tab G - Accrual Comparison'!F:F,"0",0)</f>
        <v>0</v>
      </c>
      <c r="L83" s="15">
        <f t="shared" si="4"/>
        <v>0</v>
      </c>
      <c r="N83" s="15">
        <f t="shared" si="5"/>
        <v>0</v>
      </c>
    </row>
    <row r="84" spans="2:14">
      <c r="B84"/>
      <c r="F84" s="25">
        <f>_xlfn.XLOOKUP(A84,'Tab B - TN_GR_A13_Pivot'!A:A,'Tab B - TN_GR_A13_Pivot'!C:C,"0",0)</f>
        <v>0</v>
      </c>
      <c r="G84" s="25">
        <f>_xlfn.XLOOKUP(A84,'Tab D - Statistical Grants'!A:A,'Tab D - Statistical Grants'!B:B,"0",0)</f>
        <v>0</v>
      </c>
      <c r="H84">
        <f>_xlfn.XLOOKUP(A97,'Tab E - Rev in Different Years'!A:A,'Tab E - Rev in Different Years'!B:B,"0",0)</f>
        <v>0</v>
      </c>
      <c r="I84" s="25">
        <f>-_xlfn.XLOOKUP(A84,'Tab G - Accrual Comparison'!A:A,'Tab G - Accrual Comparison'!F:F,"0",0)</f>
        <v>0</v>
      </c>
      <c r="L84" s="15">
        <f t="shared" si="4"/>
        <v>0</v>
      </c>
      <c r="N84" s="15">
        <f t="shared" si="5"/>
        <v>0</v>
      </c>
    </row>
    <row r="85" spans="2:14">
      <c r="B85"/>
      <c r="F85" s="25">
        <f>_xlfn.XLOOKUP(A85,'Tab B - TN_GR_A13_Pivot'!A:A,'Tab B - TN_GR_A13_Pivot'!C:C,"0",0)</f>
        <v>0</v>
      </c>
      <c r="G85" s="25">
        <f>_xlfn.XLOOKUP(A85,'Tab D - Statistical Grants'!A:A,'Tab D - Statistical Grants'!B:B,"0",0)</f>
        <v>0</v>
      </c>
      <c r="H85">
        <f>_xlfn.XLOOKUP(A98,'Tab E - Rev in Different Years'!A:A,'Tab E - Rev in Different Years'!B:B,"0",0)</f>
        <v>0</v>
      </c>
      <c r="I85" s="25">
        <f>-_xlfn.XLOOKUP(A85,'Tab G - Accrual Comparison'!A:A,'Tab G - Accrual Comparison'!F:F,"0",0)</f>
        <v>0</v>
      </c>
      <c r="L85" s="15">
        <f t="shared" si="4"/>
        <v>0</v>
      </c>
      <c r="N85" s="15">
        <f t="shared" si="5"/>
        <v>0</v>
      </c>
    </row>
    <row r="86" spans="2:14">
      <c r="B86"/>
      <c r="F86" s="25">
        <f>_xlfn.XLOOKUP(A86,'Tab B - TN_GR_A13_Pivot'!A:A,'Tab B - TN_GR_A13_Pivot'!C:C,"0",0)</f>
        <v>0</v>
      </c>
      <c r="G86" s="25">
        <f>_xlfn.XLOOKUP(A86,'Tab D - Statistical Grants'!A:A,'Tab D - Statistical Grants'!B:B,"0",0)</f>
        <v>0</v>
      </c>
      <c r="H86">
        <f>_xlfn.XLOOKUP(A99,'Tab E - Rev in Different Years'!A:A,'Tab E - Rev in Different Years'!B:B,"0",0)</f>
        <v>0</v>
      </c>
      <c r="I86" s="25">
        <f>-_xlfn.XLOOKUP(A86,'Tab G - Accrual Comparison'!A:A,'Tab G - Accrual Comparison'!F:F,"0",0)</f>
        <v>0</v>
      </c>
      <c r="L86" s="15">
        <f t="shared" si="4"/>
        <v>0</v>
      </c>
      <c r="N86" s="15">
        <f t="shared" si="5"/>
        <v>0</v>
      </c>
    </row>
    <row r="87" spans="2:14">
      <c r="B87"/>
      <c r="F87" s="25">
        <f>_xlfn.XLOOKUP(A87,'Tab B - TN_GR_A13_Pivot'!A:A,'Tab B - TN_GR_A13_Pivot'!C:C,"0",0)</f>
        <v>0</v>
      </c>
      <c r="G87" s="25">
        <f>_xlfn.XLOOKUP(A87,'Tab D - Statistical Grants'!A:A,'Tab D - Statistical Grants'!B:B,"0",0)</f>
        <v>0</v>
      </c>
      <c r="H87">
        <f>_xlfn.XLOOKUP(A100,'Tab E - Rev in Different Years'!A:A,'Tab E - Rev in Different Years'!B:B,"0",0)</f>
        <v>0</v>
      </c>
      <c r="I87" s="25">
        <f>-_xlfn.XLOOKUP(A87,'Tab G - Accrual Comparison'!A:A,'Tab G - Accrual Comparison'!F:F,"0",0)</f>
        <v>0</v>
      </c>
      <c r="L87" s="15">
        <f t="shared" si="4"/>
        <v>0</v>
      </c>
      <c r="N87" s="15">
        <f t="shared" si="5"/>
        <v>0</v>
      </c>
    </row>
    <row r="88" spans="2:14">
      <c r="B88"/>
      <c r="F88" s="25">
        <f>_xlfn.XLOOKUP(A88,'Tab B - TN_GR_A13_Pivot'!A:A,'Tab B - TN_GR_A13_Pivot'!C:C,"0",0)</f>
        <v>0</v>
      </c>
      <c r="G88" s="25">
        <f>_xlfn.XLOOKUP(A88,'Tab D - Statistical Grants'!A:A,'Tab D - Statistical Grants'!B:B,"0",0)</f>
        <v>0</v>
      </c>
      <c r="H88">
        <f>_xlfn.XLOOKUP(A101,'Tab E - Rev in Different Years'!A:A,'Tab E - Rev in Different Years'!B:B,"0",0)</f>
        <v>0</v>
      </c>
      <c r="I88" s="25">
        <f>-_xlfn.XLOOKUP(A88,'Tab G - Accrual Comparison'!A:A,'Tab G - Accrual Comparison'!F:F,"0",0)</f>
        <v>0</v>
      </c>
      <c r="L88" s="15">
        <f t="shared" si="4"/>
        <v>0</v>
      </c>
      <c r="N88" s="15">
        <f t="shared" si="5"/>
        <v>0</v>
      </c>
    </row>
    <row r="89" spans="2:14">
      <c r="B89"/>
      <c r="F89" s="25">
        <f>_xlfn.XLOOKUP(A89,'Tab B - TN_GR_A13_Pivot'!A:A,'Tab B - TN_GR_A13_Pivot'!C:C,"0",0)</f>
        <v>0</v>
      </c>
      <c r="G89" s="25">
        <f>_xlfn.XLOOKUP(A89,'Tab D - Statistical Grants'!A:A,'Tab D - Statistical Grants'!B:B,"0",0)</f>
        <v>0</v>
      </c>
      <c r="H89">
        <f>_xlfn.XLOOKUP(A102,'Tab E - Rev in Different Years'!A:A,'Tab E - Rev in Different Years'!B:B,"0",0)</f>
        <v>0</v>
      </c>
      <c r="I89" s="25">
        <f>-_xlfn.XLOOKUP(A89,'Tab G - Accrual Comparison'!A:A,'Tab G - Accrual Comparison'!F:F,"0",0)</f>
        <v>0</v>
      </c>
      <c r="L89" s="15">
        <f t="shared" si="4"/>
        <v>0</v>
      </c>
      <c r="N89" s="15">
        <f t="shared" si="5"/>
        <v>0</v>
      </c>
    </row>
    <row r="90" spans="2:14">
      <c r="B90"/>
      <c r="F90" s="25">
        <f>_xlfn.XLOOKUP(A90,'Tab B - TN_GR_A13_Pivot'!A:A,'Tab B - TN_GR_A13_Pivot'!C:C,"0",0)</f>
        <v>0</v>
      </c>
      <c r="G90" s="25">
        <f>_xlfn.XLOOKUP(A90,'Tab D - Statistical Grants'!A:A,'Tab D - Statistical Grants'!B:B,"0",0)</f>
        <v>0</v>
      </c>
      <c r="H90">
        <f>_xlfn.XLOOKUP(A103,'Tab E - Rev in Different Years'!A:A,'Tab E - Rev in Different Years'!B:B,"0",0)</f>
        <v>0</v>
      </c>
      <c r="I90" s="25">
        <f>-_xlfn.XLOOKUP(A90,'Tab G - Accrual Comparison'!A:A,'Tab G - Accrual Comparison'!F:F,"0",0)</f>
        <v>0</v>
      </c>
      <c r="L90" s="15">
        <f t="shared" si="4"/>
        <v>0</v>
      </c>
      <c r="N90" s="15">
        <f t="shared" si="5"/>
        <v>0</v>
      </c>
    </row>
    <row r="91" spans="2:14">
      <c r="B91"/>
      <c r="F91" s="25">
        <f>_xlfn.XLOOKUP(A91,'Tab B - TN_GR_A13_Pivot'!A:A,'Tab B - TN_GR_A13_Pivot'!C:C,"0",0)</f>
        <v>0</v>
      </c>
      <c r="G91" s="25">
        <f>_xlfn.XLOOKUP(A91,'Tab D - Statistical Grants'!A:A,'Tab D - Statistical Grants'!B:B,"0",0)</f>
        <v>0</v>
      </c>
      <c r="H91">
        <f>_xlfn.XLOOKUP(A104,'Tab E - Rev in Different Years'!A:A,'Tab E - Rev in Different Years'!B:B,"0",0)</f>
        <v>0</v>
      </c>
      <c r="I91" s="25">
        <f>-_xlfn.XLOOKUP(A91,'Tab G - Accrual Comparison'!A:A,'Tab G - Accrual Comparison'!F:F,"0",0)</f>
        <v>0</v>
      </c>
      <c r="L91" s="15">
        <f t="shared" si="4"/>
        <v>0</v>
      </c>
      <c r="N91" s="15">
        <f t="shared" si="5"/>
        <v>0</v>
      </c>
    </row>
    <row r="92" spans="2:14">
      <c r="B92"/>
      <c r="F92" s="25">
        <f>_xlfn.XLOOKUP(A92,'Tab B - TN_GR_A13_Pivot'!A:A,'Tab B - TN_GR_A13_Pivot'!C:C,"0",0)</f>
        <v>0</v>
      </c>
      <c r="G92" s="25">
        <f>_xlfn.XLOOKUP(A92,'Tab D - Statistical Grants'!A:A,'Tab D - Statistical Grants'!B:B,"0",0)</f>
        <v>0</v>
      </c>
      <c r="H92">
        <f>_xlfn.XLOOKUP(A105,'Tab E - Rev in Different Years'!A:A,'Tab E - Rev in Different Years'!B:B,"0",0)</f>
        <v>0</v>
      </c>
      <c r="I92" s="25">
        <f>-_xlfn.XLOOKUP(A92,'Tab G - Accrual Comparison'!A:A,'Tab G - Accrual Comparison'!F:F,"0",0)</f>
        <v>0</v>
      </c>
      <c r="L92" s="15">
        <f t="shared" si="4"/>
        <v>0</v>
      </c>
      <c r="N92" s="15">
        <f t="shared" si="5"/>
        <v>0</v>
      </c>
    </row>
    <row r="93" spans="2:14">
      <c r="B93"/>
      <c r="F93" s="25">
        <f>_xlfn.XLOOKUP(A93,'Tab B - TN_GR_A13_Pivot'!A:A,'Tab B - TN_GR_A13_Pivot'!C:C,"0",0)</f>
        <v>0</v>
      </c>
      <c r="G93" s="25">
        <f>_xlfn.XLOOKUP(A93,'Tab D - Statistical Grants'!A:A,'Tab D - Statistical Grants'!B:B,"0",0)</f>
        <v>0</v>
      </c>
      <c r="H93">
        <f>_xlfn.XLOOKUP(A106,'Tab E - Rev in Different Years'!A:A,'Tab E - Rev in Different Years'!B:B,"0",0)</f>
        <v>0</v>
      </c>
      <c r="I93" s="25">
        <f>-_xlfn.XLOOKUP(A93,'Tab G - Accrual Comparison'!A:A,'Tab G - Accrual Comparison'!F:F,"0",0)</f>
        <v>0</v>
      </c>
      <c r="L93" s="15">
        <f t="shared" si="4"/>
        <v>0</v>
      </c>
      <c r="N93" s="15">
        <f t="shared" si="5"/>
        <v>0</v>
      </c>
    </row>
    <row r="94" spans="2:14">
      <c r="B94"/>
      <c r="F94" s="25">
        <f>_xlfn.XLOOKUP(A94,'Tab B - TN_GR_A13_Pivot'!A:A,'Tab B - TN_GR_A13_Pivot'!C:C,"0",0)</f>
        <v>0</v>
      </c>
      <c r="G94" s="25">
        <f>_xlfn.XLOOKUP(A94,'Tab D - Statistical Grants'!A:A,'Tab D - Statistical Grants'!B:B,"0",0)</f>
        <v>0</v>
      </c>
      <c r="H94">
        <f>_xlfn.XLOOKUP(A107,'Tab E - Rev in Different Years'!A:A,'Tab E - Rev in Different Years'!B:B,"0",0)</f>
        <v>0</v>
      </c>
      <c r="I94" s="25">
        <f>-_xlfn.XLOOKUP(A94,'Tab G - Accrual Comparison'!A:A,'Tab G - Accrual Comparison'!F:F,"0",0)</f>
        <v>0</v>
      </c>
      <c r="L94" s="15">
        <f t="shared" si="4"/>
        <v>0</v>
      </c>
      <c r="N94" s="15">
        <f t="shared" si="5"/>
        <v>0</v>
      </c>
    </row>
    <row r="95" spans="2:14">
      <c r="B95"/>
      <c r="F95" s="25">
        <f>_xlfn.XLOOKUP(A95,'Tab B - TN_GR_A13_Pivot'!A:A,'Tab B - TN_GR_A13_Pivot'!C:C,"0",0)</f>
        <v>0</v>
      </c>
      <c r="G95" s="25">
        <f>_xlfn.XLOOKUP(A95,'Tab D - Statistical Grants'!A:A,'Tab D - Statistical Grants'!B:B,"0",0)</f>
        <v>0</v>
      </c>
      <c r="H95">
        <f>_xlfn.XLOOKUP(A108,'Tab E - Rev in Different Years'!A:A,'Tab E - Rev in Different Years'!B:B,"0",0)</f>
        <v>0</v>
      </c>
      <c r="I95" s="25">
        <f>-_xlfn.XLOOKUP(A95,'Tab G - Accrual Comparison'!A:A,'Tab G - Accrual Comparison'!F:F,"0",0)</f>
        <v>0</v>
      </c>
      <c r="L95" s="15">
        <f t="shared" si="4"/>
        <v>0</v>
      </c>
      <c r="N95" s="15">
        <f t="shared" si="5"/>
        <v>0</v>
      </c>
    </row>
    <row r="96" spans="2:14">
      <c r="B96"/>
      <c r="F96" s="25">
        <f>_xlfn.XLOOKUP(A96,'Tab B - TN_GR_A13_Pivot'!A:A,'Tab B - TN_GR_A13_Pivot'!C:C,"0",0)</f>
        <v>0</v>
      </c>
      <c r="G96" s="25">
        <f>_xlfn.XLOOKUP(A96,'Tab D - Statistical Grants'!A:A,'Tab D - Statistical Grants'!B:B,"0",0)</f>
        <v>0</v>
      </c>
      <c r="H96">
        <f>_xlfn.XLOOKUP(A109,'Tab E - Rev in Different Years'!A:A,'Tab E - Rev in Different Years'!B:B,"0",0)</f>
        <v>0</v>
      </c>
      <c r="I96" s="25">
        <f>-_xlfn.XLOOKUP(A96,'Tab G - Accrual Comparison'!A:A,'Tab G - Accrual Comparison'!F:F,"0",0)</f>
        <v>0</v>
      </c>
      <c r="L96" s="15">
        <f t="shared" si="4"/>
        <v>0</v>
      </c>
      <c r="N96" s="15">
        <f t="shared" si="5"/>
        <v>0</v>
      </c>
    </row>
    <row r="97" spans="2:14">
      <c r="B97"/>
      <c r="F97" s="25">
        <f>_xlfn.XLOOKUP(A97,'Tab B - TN_GR_A13_Pivot'!A:A,'Tab B - TN_GR_A13_Pivot'!C:C,"0",0)</f>
        <v>0</v>
      </c>
      <c r="G97" s="25">
        <f>_xlfn.XLOOKUP(A97,'Tab D - Statistical Grants'!A:A,'Tab D - Statistical Grants'!B:B,"0",0)</f>
        <v>0</v>
      </c>
      <c r="H97">
        <f>_xlfn.XLOOKUP(A110,'Tab E - Rev in Different Years'!A:A,'Tab E - Rev in Different Years'!B:B,"0",0)</f>
        <v>0</v>
      </c>
      <c r="I97" s="25">
        <f>-_xlfn.XLOOKUP(A97,'Tab G - Accrual Comparison'!A:A,'Tab G - Accrual Comparison'!F:F,"0",0)</f>
        <v>0</v>
      </c>
      <c r="L97" s="15">
        <f t="shared" si="4"/>
        <v>0</v>
      </c>
      <c r="N97" s="15">
        <f t="shared" si="5"/>
        <v>0</v>
      </c>
    </row>
    <row r="98" spans="2:14">
      <c r="B98"/>
      <c r="F98" s="25">
        <f>_xlfn.XLOOKUP(A98,'Tab B - TN_GR_A13_Pivot'!A:A,'Tab B - TN_GR_A13_Pivot'!C:C,"0",0)</f>
        <v>0</v>
      </c>
      <c r="G98" s="25">
        <f>_xlfn.XLOOKUP(A98,'Tab D - Statistical Grants'!A:A,'Tab D - Statistical Grants'!B:B,"0",0)</f>
        <v>0</v>
      </c>
      <c r="H98">
        <f>_xlfn.XLOOKUP(A111,'Tab E - Rev in Different Years'!A:A,'Tab E - Rev in Different Years'!B:B,"0",0)</f>
        <v>0</v>
      </c>
      <c r="I98" s="25">
        <f>-_xlfn.XLOOKUP(A98,'Tab G - Accrual Comparison'!A:A,'Tab G - Accrual Comparison'!F:F,"0",0)</f>
        <v>0</v>
      </c>
      <c r="L98" s="15">
        <f t="shared" si="4"/>
        <v>0</v>
      </c>
      <c r="N98" s="15">
        <f t="shared" si="5"/>
        <v>0</v>
      </c>
    </row>
    <row r="99" spans="2:14">
      <c r="B99"/>
      <c r="F99" s="25">
        <f>_xlfn.XLOOKUP(A99,'Tab B - TN_GR_A13_Pivot'!A:A,'Tab B - TN_GR_A13_Pivot'!C:C,"0",0)</f>
        <v>0</v>
      </c>
      <c r="G99" s="25">
        <f>_xlfn.XLOOKUP(A99,'Tab D - Statistical Grants'!A:A,'Tab D - Statistical Grants'!B:B,"0",0)</f>
        <v>0</v>
      </c>
      <c r="H99">
        <f>_xlfn.XLOOKUP(A112,'Tab E - Rev in Different Years'!A:A,'Tab E - Rev in Different Years'!B:B,"0",0)</f>
        <v>0</v>
      </c>
      <c r="I99" s="25">
        <f>-_xlfn.XLOOKUP(A99,'Tab G - Accrual Comparison'!A:A,'Tab G - Accrual Comparison'!F:F,"0",0)</f>
        <v>0</v>
      </c>
      <c r="L99" s="15">
        <f t="shared" si="4"/>
        <v>0</v>
      </c>
      <c r="N99" s="15">
        <f t="shared" si="5"/>
        <v>0</v>
      </c>
    </row>
    <row r="100" spans="2:14">
      <c r="B100"/>
      <c r="F100" s="25">
        <f>_xlfn.XLOOKUP(A100,'Tab B - TN_GR_A13_Pivot'!A:A,'Tab B - TN_GR_A13_Pivot'!C:C,"0",0)</f>
        <v>0</v>
      </c>
      <c r="G100" s="25">
        <f>_xlfn.XLOOKUP(A100,'Tab D - Statistical Grants'!A:A,'Tab D - Statistical Grants'!B:B,"0",0)</f>
        <v>0</v>
      </c>
      <c r="H100">
        <f>_xlfn.XLOOKUP(A113,'Tab E - Rev in Different Years'!A:A,'Tab E - Rev in Different Years'!B:B,"0",0)</f>
        <v>0</v>
      </c>
      <c r="I100" s="25">
        <f>-_xlfn.XLOOKUP(A100,'Tab G - Accrual Comparison'!A:A,'Tab G - Accrual Comparison'!F:F,"0",0)</f>
        <v>0</v>
      </c>
      <c r="L100" s="15">
        <f t="shared" si="4"/>
        <v>0</v>
      </c>
      <c r="N100" s="15">
        <f t="shared" si="5"/>
        <v>0</v>
      </c>
    </row>
    <row r="101" spans="2:14">
      <c r="B101"/>
      <c r="F101" s="25">
        <f>_xlfn.XLOOKUP(A101,'Tab B - TN_GR_A13_Pivot'!A:A,'Tab B - TN_GR_A13_Pivot'!C:C,"0",0)</f>
        <v>0</v>
      </c>
      <c r="G101" s="25">
        <f>_xlfn.XLOOKUP(A101,'Tab D - Statistical Grants'!A:A,'Tab D - Statistical Grants'!B:B,"0",0)</f>
        <v>0</v>
      </c>
      <c r="H101">
        <f>_xlfn.XLOOKUP(A114,'Tab E - Rev in Different Years'!A:A,'Tab E - Rev in Different Years'!B:B,"0",0)</f>
        <v>0</v>
      </c>
      <c r="I101" s="25">
        <f>-_xlfn.XLOOKUP(A101,'Tab G - Accrual Comparison'!A:A,'Tab G - Accrual Comparison'!F:F,"0",0)</f>
        <v>0</v>
      </c>
      <c r="L101" s="15">
        <f t="shared" si="4"/>
        <v>0</v>
      </c>
      <c r="N101" s="15">
        <f t="shared" si="5"/>
        <v>0</v>
      </c>
    </row>
    <row r="102" spans="2:14">
      <c r="B102"/>
      <c r="F102" s="25">
        <f>_xlfn.XLOOKUP(A102,'Tab B - TN_GR_A13_Pivot'!A:A,'Tab B - TN_GR_A13_Pivot'!C:C,"0",0)</f>
        <v>0</v>
      </c>
      <c r="G102" s="25">
        <f>_xlfn.XLOOKUP(A102,'Tab D - Statistical Grants'!A:A,'Tab D - Statistical Grants'!B:B,"0",0)</f>
        <v>0</v>
      </c>
      <c r="H102">
        <f>_xlfn.XLOOKUP(A115,'Tab E - Rev in Different Years'!A:A,'Tab E - Rev in Different Years'!B:B,"0",0)</f>
        <v>0</v>
      </c>
      <c r="I102" s="25">
        <f>-_xlfn.XLOOKUP(A102,'Tab G - Accrual Comparison'!A:A,'Tab G - Accrual Comparison'!F:F,"0",0)</f>
        <v>0</v>
      </c>
      <c r="L102" s="15">
        <f t="shared" si="4"/>
        <v>0</v>
      </c>
      <c r="N102" s="15">
        <f t="shared" si="5"/>
        <v>0</v>
      </c>
    </row>
    <row r="103" spans="2:14">
      <c r="B103"/>
      <c r="F103" s="25">
        <f>_xlfn.XLOOKUP(A103,'Tab B - TN_GR_A13_Pivot'!A:A,'Tab B - TN_GR_A13_Pivot'!C:C,"0",0)</f>
        <v>0</v>
      </c>
      <c r="G103" s="25">
        <f>_xlfn.XLOOKUP(A103,'Tab D - Statistical Grants'!A:A,'Tab D - Statistical Grants'!B:B,"0",0)</f>
        <v>0</v>
      </c>
      <c r="H103">
        <f>_xlfn.XLOOKUP(A116,'Tab E - Rev in Different Years'!A:A,'Tab E - Rev in Different Years'!B:B,"0",0)</f>
        <v>0</v>
      </c>
      <c r="I103" s="25">
        <f>-_xlfn.XLOOKUP(A103,'Tab G - Accrual Comparison'!A:A,'Tab G - Accrual Comparison'!F:F,"0",0)</f>
        <v>0</v>
      </c>
      <c r="L103" s="15">
        <f t="shared" si="4"/>
        <v>0</v>
      </c>
      <c r="N103" s="15">
        <f t="shared" si="5"/>
        <v>0</v>
      </c>
    </row>
    <row r="104" spans="2:14">
      <c r="B104"/>
      <c r="F104" s="25">
        <f>_xlfn.XLOOKUP(A104,'Tab B - TN_GR_A13_Pivot'!A:A,'Tab B - TN_GR_A13_Pivot'!C:C,"0",0)</f>
        <v>0</v>
      </c>
      <c r="G104" s="25">
        <f>_xlfn.XLOOKUP(A104,'Tab D - Statistical Grants'!A:A,'Tab D - Statistical Grants'!B:B,"0",0)</f>
        <v>0</v>
      </c>
      <c r="H104">
        <f>_xlfn.XLOOKUP(A117,'Tab E - Rev in Different Years'!A:A,'Tab E - Rev in Different Years'!B:B,"0",0)</f>
        <v>0</v>
      </c>
      <c r="I104" s="25">
        <f>-_xlfn.XLOOKUP(A104,'Tab G - Accrual Comparison'!A:A,'Tab G - Accrual Comparison'!F:F,"0",0)</f>
        <v>0</v>
      </c>
      <c r="L104" s="15">
        <f t="shared" si="4"/>
        <v>0</v>
      </c>
      <c r="N104" s="15">
        <f t="shared" si="5"/>
        <v>0</v>
      </c>
    </row>
    <row r="105" spans="2:14">
      <c r="B105"/>
      <c r="F105" s="25">
        <f>_xlfn.XLOOKUP(A105,'Tab B - TN_GR_A13_Pivot'!A:A,'Tab B - TN_GR_A13_Pivot'!C:C,"0",0)</f>
        <v>0</v>
      </c>
      <c r="G105" s="25">
        <f>_xlfn.XLOOKUP(A105,'Tab D - Statistical Grants'!A:A,'Tab D - Statistical Grants'!B:B,"0",0)</f>
        <v>0</v>
      </c>
      <c r="H105">
        <f>_xlfn.XLOOKUP(A118,'Tab E - Rev in Different Years'!A:A,'Tab E - Rev in Different Years'!B:B,"0",0)</f>
        <v>0</v>
      </c>
      <c r="I105" s="25">
        <f>-_xlfn.XLOOKUP(A105,'Tab G - Accrual Comparison'!A:A,'Tab G - Accrual Comparison'!F:F,"0",0)</f>
        <v>0</v>
      </c>
      <c r="L105" s="15">
        <f t="shared" si="4"/>
        <v>0</v>
      </c>
      <c r="N105" s="15">
        <f t="shared" si="5"/>
        <v>0</v>
      </c>
    </row>
    <row r="106" spans="2:14">
      <c r="B106"/>
      <c r="F106" s="25">
        <f>_xlfn.XLOOKUP(A106,'Tab B - TN_GR_A13_Pivot'!A:A,'Tab B - TN_GR_A13_Pivot'!C:C,"0",0)</f>
        <v>0</v>
      </c>
      <c r="G106" s="25">
        <f>_xlfn.XLOOKUP(A106,'Tab D - Statistical Grants'!A:A,'Tab D - Statistical Grants'!B:B,"0",0)</f>
        <v>0</v>
      </c>
      <c r="H106">
        <f>_xlfn.XLOOKUP(A119,'Tab E - Rev in Different Years'!A:A,'Tab E - Rev in Different Years'!B:B,"0",0)</f>
        <v>0</v>
      </c>
      <c r="I106" s="25">
        <f>-_xlfn.XLOOKUP(A106,'Tab G - Accrual Comparison'!A:A,'Tab G - Accrual Comparison'!F:F,"0",0)</f>
        <v>0</v>
      </c>
      <c r="L106" s="15">
        <f t="shared" si="4"/>
        <v>0</v>
      </c>
      <c r="N106" s="15">
        <f t="shared" si="5"/>
        <v>0</v>
      </c>
    </row>
    <row r="107" spans="2:14">
      <c r="B107"/>
      <c r="F107" s="25">
        <f>_xlfn.XLOOKUP(A107,'Tab B - TN_GR_A13_Pivot'!A:A,'Tab B - TN_GR_A13_Pivot'!C:C,"0",0)</f>
        <v>0</v>
      </c>
      <c r="G107" s="25">
        <f>_xlfn.XLOOKUP(A107,'Tab D - Statistical Grants'!A:A,'Tab D - Statistical Grants'!B:B,"0",0)</f>
        <v>0</v>
      </c>
      <c r="H107">
        <f>_xlfn.XLOOKUP(A120,'Tab E - Rev in Different Years'!A:A,'Tab E - Rev in Different Years'!B:B,"0",0)</f>
        <v>0</v>
      </c>
      <c r="I107" s="25">
        <f>-_xlfn.XLOOKUP(A107,'Tab G - Accrual Comparison'!A:A,'Tab G - Accrual Comparison'!F:F,"0",0)</f>
        <v>0</v>
      </c>
      <c r="L107" s="15">
        <f t="shared" si="4"/>
        <v>0</v>
      </c>
      <c r="N107" s="15">
        <f t="shared" si="5"/>
        <v>0</v>
      </c>
    </row>
    <row r="108" spans="2:14">
      <c r="B108"/>
      <c r="F108" s="25">
        <f>_xlfn.XLOOKUP(A108,'Tab B - TN_GR_A13_Pivot'!A:A,'Tab B - TN_GR_A13_Pivot'!C:C,"0",0)</f>
        <v>0</v>
      </c>
      <c r="G108" s="25">
        <f>_xlfn.XLOOKUP(A108,'Tab D - Statistical Grants'!A:A,'Tab D - Statistical Grants'!B:B,"0",0)</f>
        <v>0</v>
      </c>
      <c r="H108">
        <f>_xlfn.XLOOKUP(A121,'Tab E - Rev in Different Years'!A:A,'Tab E - Rev in Different Years'!B:B,"0",0)</f>
        <v>0</v>
      </c>
      <c r="I108" s="25">
        <f>-_xlfn.XLOOKUP(A108,'Tab G - Accrual Comparison'!A:A,'Tab G - Accrual Comparison'!F:F,"0",0)</f>
        <v>0</v>
      </c>
      <c r="L108" s="15">
        <f t="shared" si="4"/>
        <v>0</v>
      </c>
      <c r="N108" s="15">
        <f t="shared" si="5"/>
        <v>0</v>
      </c>
    </row>
    <row r="109" spans="2:14">
      <c r="B109"/>
      <c r="F109" s="25">
        <f>_xlfn.XLOOKUP(A109,'Tab B - TN_GR_A13_Pivot'!A:A,'Tab B - TN_GR_A13_Pivot'!C:C,"0",0)</f>
        <v>0</v>
      </c>
      <c r="G109" s="25">
        <f>_xlfn.XLOOKUP(A109,'Tab D - Statistical Grants'!A:A,'Tab D - Statistical Grants'!B:B,"0",0)</f>
        <v>0</v>
      </c>
      <c r="H109">
        <f>_xlfn.XLOOKUP(A122,'Tab E - Rev in Different Years'!A:A,'Tab E - Rev in Different Years'!B:B,"0",0)</f>
        <v>0</v>
      </c>
      <c r="I109" s="25">
        <f>-_xlfn.XLOOKUP(A109,'Tab G - Accrual Comparison'!A:A,'Tab G - Accrual Comparison'!F:F,"0",0)</f>
        <v>0</v>
      </c>
      <c r="L109" s="15">
        <f t="shared" si="4"/>
        <v>0</v>
      </c>
      <c r="N109" s="15">
        <f t="shared" si="5"/>
        <v>0</v>
      </c>
    </row>
    <row r="110" spans="2:14">
      <c r="B110"/>
      <c r="F110" s="25">
        <f>_xlfn.XLOOKUP(A110,'Tab B - TN_GR_A13_Pivot'!A:A,'Tab B - TN_GR_A13_Pivot'!C:C,"0",0)</f>
        <v>0</v>
      </c>
      <c r="G110" s="25">
        <f>_xlfn.XLOOKUP(A110,'Tab D - Statistical Grants'!A:A,'Tab D - Statistical Grants'!B:B,"0",0)</f>
        <v>0</v>
      </c>
      <c r="H110">
        <f>_xlfn.XLOOKUP(A123,'Tab E - Rev in Different Years'!A:A,'Tab E - Rev in Different Years'!B:B,"0",0)</f>
        <v>0</v>
      </c>
      <c r="I110" s="25">
        <f>-_xlfn.XLOOKUP(A110,'Tab G - Accrual Comparison'!A:A,'Tab G - Accrual Comparison'!F:F,"0",0)</f>
        <v>0</v>
      </c>
      <c r="L110" s="15">
        <f t="shared" si="4"/>
        <v>0</v>
      </c>
      <c r="N110" s="15">
        <f t="shared" si="5"/>
        <v>0</v>
      </c>
    </row>
    <row r="111" spans="2:14">
      <c r="B111"/>
      <c r="F111" s="25">
        <f>_xlfn.XLOOKUP(A111,'Tab B - TN_GR_A13_Pivot'!A:A,'Tab B - TN_GR_A13_Pivot'!C:C,"0",0)</f>
        <v>0</v>
      </c>
      <c r="G111" s="25">
        <f>_xlfn.XLOOKUP(A111,'Tab D - Statistical Grants'!A:A,'Tab D - Statistical Grants'!B:B,"0",0)</f>
        <v>0</v>
      </c>
      <c r="H111">
        <f>_xlfn.XLOOKUP(A124,'Tab E - Rev in Different Years'!A:A,'Tab E - Rev in Different Years'!B:B,"0",0)</f>
        <v>0</v>
      </c>
      <c r="I111" s="25">
        <f>-_xlfn.XLOOKUP(A111,'Tab G - Accrual Comparison'!A:A,'Tab G - Accrual Comparison'!F:F,"0",0)</f>
        <v>0</v>
      </c>
      <c r="L111" s="15">
        <f t="shared" si="4"/>
        <v>0</v>
      </c>
      <c r="N111" s="15">
        <f t="shared" si="5"/>
        <v>0</v>
      </c>
    </row>
    <row r="112" spans="2:14">
      <c r="B112"/>
      <c r="F112" s="25">
        <f>_xlfn.XLOOKUP(A112,'Tab B - TN_GR_A13_Pivot'!A:A,'Tab B - TN_GR_A13_Pivot'!C:C,"0",0)</f>
        <v>0</v>
      </c>
      <c r="G112" s="25">
        <f>_xlfn.XLOOKUP(A112,'Tab D - Statistical Grants'!A:A,'Tab D - Statistical Grants'!B:B,"0",0)</f>
        <v>0</v>
      </c>
      <c r="H112">
        <f>_xlfn.XLOOKUP(A125,'Tab E - Rev in Different Years'!A:A,'Tab E - Rev in Different Years'!B:B,"0",0)</f>
        <v>0</v>
      </c>
      <c r="I112" s="25">
        <f>-_xlfn.XLOOKUP(A112,'Tab G - Accrual Comparison'!A:A,'Tab G - Accrual Comparison'!F:F,"0",0)</f>
        <v>0</v>
      </c>
      <c r="L112" s="15">
        <f t="shared" si="4"/>
        <v>0</v>
      </c>
      <c r="N112" s="15">
        <f t="shared" si="5"/>
        <v>0</v>
      </c>
    </row>
    <row r="113" spans="2:14">
      <c r="B113"/>
      <c r="F113" s="25">
        <f>_xlfn.XLOOKUP(A113,'Tab B - TN_GR_A13_Pivot'!A:A,'Tab B - TN_GR_A13_Pivot'!C:C,"0",0)</f>
        <v>0</v>
      </c>
      <c r="G113" s="25">
        <f>_xlfn.XLOOKUP(A113,'Tab D - Statistical Grants'!A:A,'Tab D - Statistical Grants'!B:B,"0",0)</f>
        <v>0</v>
      </c>
      <c r="H113">
        <f>_xlfn.XLOOKUP(A126,'Tab E - Rev in Different Years'!A:A,'Tab E - Rev in Different Years'!B:B,"0",0)</f>
        <v>0</v>
      </c>
      <c r="I113" s="25">
        <f>-_xlfn.XLOOKUP(A113,'Tab G - Accrual Comparison'!A:A,'Tab G - Accrual Comparison'!F:F,"0",0)</f>
        <v>0</v>
      </c>
      <c r="L113" s="15">
        <f t="shared" si="4"/>
        <v>0</v>
      </c>
      <c r="N113" s="15">
        <f t="shared" si="5"/>
        <v>0</v>
      </c>
    </row>
    <row r="114" spans="2:14">
      <c r="B114"/>
      <c r="F114" s="25">
        <f>_xlfn.XLOOKUP(A114,'Tab B - TN_GR_A13_Pivot'!A:A,'Tab B - TN_GR_A13_Pivot'!C:C,"0",0)</f>
        <v>0</v>
      </c>
      <c r="G114" s="25">
        <f>_xlfn.XLOOKUP(A114,'Tab D - Statistical Grants'!A:A,'Tab D - Statistical Grants'!B:B,"0",0)</f>
        <v>0</v>
      </c>
      <c r="H114">
        <f>_xlfn.XLOOKUP(A127,'Tab E - Rev in Different Years'!A:A,'Tab E - Rev in Different Years'!B:B,"0",0)</f>
        <v>0</v>
      </c>
      <c r="I114" s="25">
        <f>-_xlfn.XLOOKUP(A114,'Tab G - Accrual Comparison'!A:A,'Tab G - Accrual Comparison'!F:F,"0",0)</f>
        <v>0</v>
      </c>
      <c r="L114" s="15">
        <f t="shared" si="4"/>
        <v>0</v>
      </c>
      <c r="N114" s="15">
        <f t="shared" si="5"/>
        <v>0</v>
      </c>
    </row>
    <row r="115" spans="2:14">
      <c r="B115"/>
      <c r="F115" s="25">
        <f>_xlfn.XLOOKUP(A115,'Tab B - TN_GR_A13_Pivot'!A:A,'Tab B - TN_GR_A13_Pivot'!C:C,"0",0)</f>
        <v>0</v>
      </c>
      <c r="G115" s="25">
        <f>_xlfn.XLOOKUP(A115,'Tab D - Statistical Grants'!A:A,'Tab D - Statistical Grants'!B:B,"0",0)</f>
        <v>0</v>
      </c>
      <c r="H115">
        <f>_xlfn.XLOOKUP(A128,'Tab E - Rev in Different Years'!A:A,'Tab E - Rev in Different Years'!B:B,"0",0)</f>
        <v>0</v>
      </c>
      <c r="I115" s="25">
        <f>-_xlfn.XLOOKUP(A115,'Tab G - Accrual Comparison'!A:A,'Tab G - Accrual Comparison'!F:F,"0",0)</f>
        <v>0</v>
      </c>
      <c r="L115" s="15">
        <f t="shared" si="4"/>
        <v>0</v>
      </c>
      <c r="N115" s="15">
        <f t="shared" si="5"/>
        <v>0</v>
      </c>
    </row>
    <row r="116" spans="2:14">
      <c r="B116"/>
      <c r="F116" s="25">
        <f>_xlfn.XLOOKUP(A116,'Tab B - TN_GR_A13_Pivot'!A:A,'Tab B - TN_GR_A13_Pivot'!C:C,"0",0)</f>
        <v>0</v>
      </c>
      <c r="G116" s="25">
        <f>_xlfn.XLOOKUP(A116,'Tab D - Statistical Grants'!A:A,'Tab D - Statistical Grants'!B:B,"0",0)</f>
        <v>0</v>
      </c>
      <c r="H116">
        <f>_xlfn.XLOOKUP(A129,'Tab E - Rev in Different Years'!A:A,'Tab E - Rev in Different Years'!B:B,"0",0)</f>
        <v>0</v>
      </c>
      <c r="I116" s="25">
        <f>-_xlfn.XLOOKUP(A116,'Tab G - Accrual Comparison'!A:A,'Tab G - Accrual Comparison'!F:F,"0",0)</f>
        <v>0</v>
      </c>
      <c r="L116" s="15">
        <f t="shared" si="4"/>
        <v>0</v>
      </c>
      <c r="N116" s="15">
        <f t="shared" si="5"/>
        <v>0</v>
      </c>
    </row>
    <row r="117" spans="2:14">
      <c r="B117"/>
      <c r="F117" s="25">
        <f>_xlfn.XLOOKUP(A117,'Tab B - TN_GR_A13_Pivot'!A:A,'Tab B - TN_GR_A13_Pivot'!C:C,"0",0)</f>
        <v>0</v>
      </c>
      <c r="G117" s="25">
        <f>_xlfn.XLOOKUP(A117,'Tab D - Statistical Grants'!A:A,'Tab D - Statistical Grants'!B:B,"0",0)</f>
        <v>0</v>
      </c>
      <c r="H117">
        <f>_xlfn.XLOOKUP(A130,'Tab E - Rev in Different Years'!A:A,'Tab E - Rev in Different Years'!B:B,"0",0)</f>
        <v>0</v>
      </c>
      <c r="I117" s="25">
        <f>-_xlfn.XLOOKUP(A117,'Tab G - Accrual Comparison'!A:A,'Tab G - Accrual Comparison'!F:F,"0",0)</f>
        <v>0</v>
      </c>
      <c r="L117" s="15">
        <f t="shared" si="4"/>
        <v>0</v>
      </c>
      <c r="N117" s="15">
        <f t="shared" si="5"/>
        <v>0</v>
      </c>
    </row>
    <row r="118" spans="2:14">
      <c r="B118"/>
      <c r="F118" s="25">
        <f>_xlfn.XLOOKUP(A118,'Tab B - TN_GR_A13_Pivot'!A:A,'Tab B - TN_GR_A13_Pivot'!C:C,"0",0)</f>
        <v>0</v>
      </c>
      <c r="G118" s="25">
        <f>_xlfn.XLOOKUP(A118,'Tab D - Statistical Grants'!A:A,'Tab D - Statistical Grants'!B:B,"0",0)</f>
        <v>0</v>
      </c>
      <c r="H118">
        <f>_xlfn.XLOOKUP(A131,'Tab E - Rev in Different Years'!A:A,'Tab E - Rev in Different Years'!B:B,"0",0)</f>
        <v>0</v>
      </c>
      <c r="I118" s="25">
        <f>-_xlfn.XLOOKUP(A118,'Tab G - Accrual Comparison'!A:A,'Tab G - Accrual Comparison'!F:F,"0",0)</f>
        <v>0</v>
      </c>
      <c r="L118" s="15">
        <f t="shared" si="4"/>
        <v>0</v>
      </c>
      <c r="N118" s="15">
        <f t="shared" si="5"/>
        <v>0</v>
      </c>
    </row>
    <row r="119" spans="2:14">
      <c r="B119"/>
      <c r="F119" s="25">
        <f>_xlfn.XLOOKUP(A119,'Tab B - TN_GR_A13_Pivot'!A:A,'Tab B - TN_GR_A13_Pivot'!C:C,"0",0)</f>
        <v>0</v>
      </c>
      <c r="G119" s="25">
        <f>_xlfn.XLOOKUP(A119,'Tab D - Statistical Grants'!A:A,'Tab D - Statistical Grants'!B:B,"0",0)</f>
        <v>0</v>
      </c>
      <c r="H119">
        <f>_xlfn.XLOOKUP(A132,'Tab E - Rev in Different Years'!A:A,'Tab E - Rev in Different Years'!B:B,"0",0)</f>
        <v>0</v>
      </c>
      <c r="I119" s="25">
        <f>-_xlfn.XLOOKUP(A119,'Tab G - Accrual Comparison'!A:A,'Tab G - Accrual Comparison'!F:F,"0",0)</f>
        <v>0</v>
      </c>
      <c r="L119" s="15">
        <f t="shared" si="4"/>
        <v>0</v>
      </c>
      <c r="N119" s="15">
        <f t="shared" si="5"/>
        <v>0</v>
      </c>
    </row>
    <row r="120" spans="2:14">
      <c r="B120"/>
      <c r="F120" s="25">
        <f>_xlfn.XLOOKUP(A120,'Tab B - TN_GR_A13_Pivot'!A:A,'Tab B - TN_GR_A13_Pivot'!C:C,"0",0)</f>
        <v>0</v>
      </c>
      <c r="G120" s="25">
        <f>_xlfn.XLOOKUP(A120,'Tab D - Statistical Grants'!A:A,'Tab D - Statistical Grants'!B:B,"0",0)</f>
        <v>0</v>
      </c>
      <c r="H120">
        <f>_xlfn.XLOOKUP(A133,'Tab E - Rev in Different Years'!A:A,'Tab E - Rev in Different Years'!B:B,"0",0)</f>
        <v>0</v>
      </c>
      <c r="I120" s="25">
        <f>-_xlfn.XLOOKUP(A120,'Tab G - Accrual Comparison'!A:A,'Tab G - Accrual Comparison'!F:F,"0",0)</f>
        <v>0</v>
      </c>
      <c r="L120" s="15">
        <f t="shared" si="4"/>
        <v>0</v>
      </c>
      <c r="N120" s="15">
        <f t="shared" si="5"/>
        <v>0</v>
      </c>
    </row>
    <row r="121" spans="2:14">
      <c r="B121"/>
      <c r="F121" s="25">
        <f>_xlfn.XLOOKUP(A121,'Tab B - TN_GR_A13_Pivot'!A:A,'Tab B - TN_GR_A13_Pivot'!C:C,"0",0)</f>
        <v>0</v>
      </c>
      <c r="G121" s="25">
        <f>_xlfn.XLOOKUP(A121,'Tab D - Statistical Grants'!A:A,'Tab D - Statistical Grants'!B:B,"0",0)</f>
        <v>0</v>
      </c>
      <c r="H121">
        <f>_xlfn.XLOOKUP(A134,'Tab E - Rev in Different Years'!A:A,'Tab E - Rev in Different Years'!B:B,"0",0)</f>
        <v>0</v>
      </c>
      <c r="I121" s="25">
        <f>-_xlfn.XLOOKUP(A121,'Tab G - Accrual Comparison'!A:A,'Tab G - Accrual Comparison'!F:F,"0",0)</f>
        <v>0</v>
      </c>
      <c r="L121" s="15">
        <f t="shared" si="4"/>
        <v>0</v>
      </c>
      <c r="N121" s="15">
        <f t="shared" si="5"/>
        <v>0</v>
      </c>
    </row>
    <row r="122" spans="2:14">
      <c r="B122"/>
      <c r="F122" s="25">
        <f>_xlfn.XLOOKUP(A122,'Tab B - TN_GR_A13_Pivot'!A:A,'Tab B - TN_GR_A13_Pivot'!C:C,"0",0)</f>
        <v>0</v>
      </c>
      <c r="G122" s="25">
        <f>_xlfn.XLOOKUP(A122,'Tab D - Statistical Grants'!A:A,'Tab D - Statistical Grants'!B:B,"0",0)</f>
        <v>0</v>
      </c>
      <c r="H122">
        <f>_xlfn.XLOOKUP(A135,'Tab E - Rev in Different Years'!A:A,'Tab E - Rev in Different Years'!B:B,"0",0)</f>
        <v>0</v>
      </c>
      <c r="I122" s="25">
        <f>-_xlfn.XLOOKUP(A122,'Tab G - Accrual Comparison'!A:A,'Tab G - Accrual Comparison'!F:F,"0",0)</f>
        <v>0</v>
      </c>
      <c r="L122" s="15">
        <f t="shared" si="4"/>
        <v>0</v>
      </c>
      <c r="N122" s="15">
        <f t="shared" si="5"/>
        <v>0</v>
      </c>
    </row>
    <row r="123" spans="2:14">
      <c r="B123"/>
      <c r="F123" s="25">
        <f>_xlfn.XLOOKUP(A123,'Tab B - TN_GR_A13_Pivot'!A:A,'Tab B - TN_GR_A13_Pivot'!C:C,"0",0)</f>
        <v>0</v>
      </c>
      <c r="G123" s="25">
        <f>_xlfn.XLOOKUP(A123,'Tab D - Statistical Grants'!A:A,'Tab D - Statistical Grants'!B:B,"0",0)</f>
        <v>0</v>
      </c>
      <c r="H123">
        <f>_xlfn.XLOOKUP(A136,'Tab E - Rev in Different Years'!A:A,'Tab E - Rev in Different Years'!B:B,"0",0)</f>
        <v>0</v>
      </c>
      <c r="I123" s="25">
        <f>-_xlfn.XLOOKUP(A123,'Tab G - Accrual Comparison'!A:A,'Tab G - Accrual Comparison'!F:F,"0",0)</f>
        <v>0</v>
      </c>
      <c r="L123" s="15">
        <f t="shared" si="4"/>
        <v>0</v>
      </c>
      <c r="N123" s="15">
        <f t="shared" si="5"/>
        <v>0</v>
      </c>
    </row>
    <row r="124" spans="2:14">
      <c r="B124"/>
      <c r="F124" s="25">
        <f>_xlfn.XLOOKUP(A124,'Tab B - TN_GR_A13_Pivot'!A:A,'Tab B - TN_GR_A13_Pivot'!C:C,"0",0)</f>
        <v>0</v>
      </c>
      <c r="G124" s="25">
        <f>_xlfn.XLOOKUP(A124,'Tab D - Statistical Grants'!A:A,'Tab D - Statistical Grants'!B:B,"0",0)</f>
        <v>0</v>
      </c>
      <c r="H124">
        <f>_xlfn.XLOOKUP(A137,'Tab E - Rev in Different Years'!A:A,'Tab E - Rev in Different Years'!B:B,"0",0)</f>
        <v>0</v>
      </c>
      <c r="I124" s="25">
        <f>-_xlfn.XLOOKUP(A124,'Tab G - Accrual Comparison'!A:A,'Tab G - Accrual Comparison'!F:F,"0",0)</f>
        <v>0</v>
      </c>
      <c r="L124" s="15">
        <f t="shared" si="4"/>
        <v>0</v>
      </c>
      <c r="N124" s="15">
        <f t="shared" si="5"/>
        <v>0</v>
      </c>
    </row>
    <row r="125" spans="2:14">
      <c r="B125"/>
      <c r="F125" s="25">
        <f>_xlfn.XLOOKUP(A125,'Tab B - TN_GR_A13_Pivot'!A:A,'Tab B - TN_GR_A13_Pivot'!C:C,"0",0)</f>
        <v>0</v>
      </c>
      <c r="G125" s="25">
        <f>_xlfn.XLOOKUP(A125,'Tab D - Statistical Grants'!A:A,'Tab D - Statistical Grants'!B:B,"0",0)</f>
        <v>0</v>
      </c>
      <c r="H125">
        <f>_xlfn.XLOOKUP(A138,'Tab E - Rev in Different Years'!A:A,'Tab E - Rev in Different Years'!B:B,"0",0)</f>
        <v>0</v>
      </c>
      <c r="I125" s="25">
        <f>-_xlfn.XLOOKUP(A125,'Tab G - Accrual Comparison'!A:A,'Tab G - Accrual Comparison'!F:F,"0",0)</f>
        <v>0</v>
      </c>
      <c r="L125" s="15">
        <f t="shared" si="4"/>
        <v>0</v>
      </c>
      <c r="N125" s="15">
        <f t="shared" si="5"/>
        <v>0</v>
      </c>
    </row>
    <row r="126" spans="2:14">
      <c r="B126"/>
      <c r="F126" s="25">
        <f>_xlfn.XLOOKUP(A126,'Tab B - TN_GR_A13_Pivot'!A:A,'Tab B - TN_GR_A13_Pivot'!C:C,"0",0)</f>
        <v>0</v>
      </c>
      <c r="G126" s="25">
        <f>_xlfn.XLOOKUP(A126,'Tab D - Statistical Grants'!A:A,'Tab D - Statistical Grants'!B:B,"0",0)</f>
        <v>0</v>
      </c>
      <c r="H126">
        <f>_xlfn.XLOOKUP(A139,'Tab E - Rev in Different Years'!A:A,'Tab E - Rev in Different Years'!B:B,"0",0)</f>
        <v>0</v>
      </c>
      <c r="I126" s="25">
        <f>-_xlfn.XLOOKUP(A126,'Tab G - Accrual Comparison'!A:A,'Tab G - Accrual Comparison'!F:F,"0",0)</f>
        <v>0</v>
      </c>
      <c r="L126" s="15">
        <f t="shared" si="4"/>
        <v>0</v>
      </c>
      <c r="N126" s="15">
        <f t="shared" si="5"/>
        <v>0</v>
      </c>
    </row>
    <row r="127" spans="2:14">
      <c r="B127"/>
      <c r="F127" s="25">
        <f>_xlfn.XLOOKUP(A127,'Tab B - TN_GR_A13_Pivot'!A:A,'Tab B - TN_GR_A13_Pivot'!C:C,"0",0)</f>
        <v>0</v>
      </c>
      <c r="G127" s="25">
        <f>_xlfn.XLOOKUP(A127,'Tab D - Statistical Grants'!A:A,'Tab D - Statistical Grants'!B:B,"0",0)</f>
        <v>0</v>
      </c>
      <c r="H127">
        <f>_xlfn.XLOOKUP(A140,'Tab E - Rev in Different Years'!A:A,'Tab E - Rev in Different Years'!B:B,"0",0)</f>
        <v>0</v>
      </c>
      <c r="I127" s="25">
        <f>-_xlfn.XLOOKUP(A127,'Tab G - Accrual Comparison'!A:A,'Tab G - Accrual Comparison'!F:F,"0",0)</f>
        <v>0</v>
      </c>
      <c r="L127" s="15">
        <f t="shared" si="4"/>
        <v>0</v>
      </c>
      <c r="N127" s="15">
        <f t="shared" si="5"/>
        <v>0</v>
      </c>
    </row>
    <row r="128" spans="2:14">
      <c r="B128"/>
      <c r="F128" s="25">
        <f>_xlfn.XLOOKUP(A128,'Tab B - TN_GR_A13_Pivot'!A:A,'Tab B - TN_GR_A13_Pivot'!C:C,"0",0)</f>
        <v>0</v>
      </c>
      <c r="G128" s="25">
        <f>_xlfn.XLOOKUP(A128,'Tab D - Statistical Grants'!A:A,'Tab D - Statistical Grants'!B:B,"0",0)</f>
        <v>0</v>
      </c>
      <c r="H128">
        <f>_xlfn.XLOOKUP(A141,'Tab E - Rev in Different Years'!A:A,'Tab E - Rev in Different Years'!B:B,"0",0)</f>
        <v>0</v>
      </c>
      <c r="I128" s="25">
        <f>-_xlfn.XLOOKUP(A128,'Tab G - Accrual Comparison'!A:A,'Tab G - Accrual Comparison'!F:F,"0",0)</f>
        <v>0</v>
      </c>
      <c r="L128" s="15">
        <f t="shared" si="4"/>
        <v>0</v>
      </c>
      <c r="N128" s="15">
        <f t="shared" si="5"/>
        <v>0</v>
      </c>
    </row>
    <row r="129" spans="2:14">
      <c r="B129"/>
      <c r="F129" s="25">
        <f>_xlfn.XLOOKUP(A129,'Tab B - TN_GR_A13_Pivot'!A:A,'Tab B - TN_GR_A13_Pivot'!C:C,"0",0)</f>
        <v>0</v>
      </c>
      <c r="G129" s="25">
        <f>_xlfn.XLOOKUP(A129,'Tab D - Statistical Grants'!A:A,'Tab D - Statistical Grants'!B:B,"0",0)</f>
        <v>0</v>
      </c>
      <c r="H129">
        <f>_xlfn.XLOOKUP(A142,'Tab E - Rev in Different Years'!A:A,'Tab E - Rev in Different Years'!B:B,"0",0)</f>
        <v>0</v>
      </c>
      <c r="I129" s="25">
        <f>-_xlfn.XLOOKUP(A129,'Tab G - Accrual Comparison'!A:A,'Tab G - Accrual Comparison'!F:F,"0",0)</f>
        <v>0</v>
      </c>
      <c r="L129" s="15">
        <f t="shared" si="4"/>
        <v>0</v>
      </c>
      <c r="N129" s="15">
        <f t="shared" si="5"/>
        <v>0</v>
      </c>
    </row>
    <row r="130" spans="2:14">
      <c r="B130"/>
      <c r="F130" s="78">
        <f>_xlfn.XLOOKUP(A130,'Tab B - TN_GR_A13_Pivot'!A:A,'Tab B - TN_GR_A13_Pivot'!C:C,"0",0)</f>
        <v>0</v>
      </c>
      <c r="G130" s="78">
        <f>_xlfn.XLOOKUP(A130,'Tab D - Statistical Grants'!A:A,'Tab D - Statistical Grants'!B:B,"0",0)</f>
        <v>0</v>
      </c>
      <c r="H130" s="66" t="str">
        <f>_xlfn.XLOOKUP(A143,'Tab E - Rev in Different Years'!A:A,'Tab E - Rev in Different Years'!B:B,"0",0)</f>
        <v>0</v>
      </c>
      <c r="I130" s="25">
        <f>-_xlfn.XLOOKUP(A130,'Tab G - Accrual Comparison'!A:A,'Tab G - Accrual Comparison'!F:F,"0",0)</f>
        <v>0</v>
      </c>
      <c r="L130" s="15">
        <f t="shared" si="4"/>
        <v>0</v>
      </c>
      <c r="N130" s="15">
        <f t="shared" si="5"/>
        <v>0</v>
      </c>
    </row>
    <row r="131" spans="2:14">
      <c r="B131"/>
      <c r="F131" s="78">
        <f>_xlfn.XLOOKUP(A131,'Tab B - TN_GR_A13_Pivot'!A:A,'Tab B - TN_GR_A13_Pivot'!C:C,"0",0)</f>
        <v>0</v>
      </c>
      <c r="G131" s="78">
        <f>_xlfn.XLOOKUP(A131,'Tab D - Statistical Grants'!A:A,'Tab D - Statistical Grants'!B:B,"0",0)</f>
        <v>0</v>
      </c>
      <c r="H131" s="66" t="str">
        <f>_xlfn.XLOOKUP(A144,'Tab E - Rev in Different Years'!A:A,'Tab E - Rev in Different Years'!B:B,"0",0)</f>
        <v>0</v>
      </c>
      <c r="I131" s="25">
        <f>-_xlfn.XLOOKUP(A131,'Tab G - Accrual Comparison'!A:A,'Tab G - Accrual Comparison'!F:F,"0",0)</f>
        <v>0</v>
      </c>
      <c r="L131" s="15">
        <f t="shared" si="4"/>
        <v>0</v>
      </c>
      <c r="N131" s="15">
        <f t="shared" si="5"/>
        <v>0</v>
      </c>
    </row>
    <row r="132" spans="2:14">
      <c r="B132"/>
      <c r="F132" s="78">
        <f>_xlfn.XLOOKUP(A132,'Tab B - TN_GR_A13_Pivot'!A:A,'Tab B - TN_GR_A13_Pivot'!C:C,"0",0)</f>
        <v>0</v>
      </c>
      <c r="G132" s="78">
        <f>_xlfn.XLOOKUP(A132,'Tab D - Statistical Grants'!A:A,'Tab D - Statistical Grants'!B:B,"0",0)</f>
        <v>0</v>
      </c>
      <c r="H132" s="66" t="str">
        <f>_xlfn.XLOOKUP(A145,'Tab E - Rev in Different Years'!A:A,'Tab E - Rev in Different Years'!B:B,"0",0)</f>
        <v>0</v>
      </c>
      <c r="I132" s="25">
        <f>-_xlfn.XLOOKUP(A132,'Tab G - Accrual Comparison'!A:A,'Tab G - Accrual Comparison'!F:F,"0",0)</f>
        <v>0</v>
      </c>
      <c r="L132" s="15">
        <f t="shared" si="4"/>
        <v>0</v>
      </c>
      <c r="N132" s="15">
        <f t="shared" si="5"/>
        <v>0</v>
      </c>
    </row>
    <row r="133" spans="2:14">
      <c r="B133"/>
      <c r="F133" s="78">
        <f>_xlfn.XLOOKUP(A133,'Tab B - TN_GR_A13_Pivot'!A:A,'Tab B - TN_GR_A13_Pivot'!C:C,"0",0)</f>
        <v>0</v>
      </c>
      <c r="G133" s="78">
        <f>_xlfn.XLOOKUP(A133,'Tab D - Statistical Grants'!A:A,'Tab D - Statistical Grants'!B:B,"0",0)</f>
        <v>0</v>
      </c>
      <c r="H133" s="66" t="str">
        <f>_xlfn.XLOOKUP(A146,'Tab E - Rev in Different Years'!A:A,'Tab E - Rev in Different Years'!B:B,"0",0)</f>
        <v>0</v>
      </c>
      <c r="I133" s="25">
        <f>-_xlfn.XLOOKUP(A133,'Tab G - Accrual Comparison'!A:A,'Tab G - Accrual Comparison'!F:F,"0",0)</f>
        <v>0</v>
      </c>
      <c r="L133" s="15">
        <f t="shared" si="4"/>
        <v>0</v>
      </c>
      <c r="N133" s="15">
        <f t="shared" si="5"/>
        <v>0</v>
      </c>
    </row>
    <row r="134" spans="2:14">
      <c r="B134"/>
      <c r="F134" s="78">
        <f>_xlfn.XLOOKUP(A134,'Tab B - TN_GR_A13_Pivot'!A:A,'Tab B - TN_GR_A13_Pivot'!C:C,"0",0)</f>
        <v>0</v>
      </c>
      <c r="G134" s="78">
        <f>_xlfn.XLOOKUP(A134,'Tab D - Statistical Grants'!A:A,'Tab D - Statistical Grants'!B:B,"0",0)</f>
        <v>0</v>
      </c>
      <c r="H134" s="66" t="str">
        <f>_xlfn.XLOOKUP(A147,'Tab E - Rev in Different Years'!A:A,'Tab E - Rev in Different Years'!B:B,"0",0)</f>
        <v>0</v>
      </c>
      <c r="I134" s="25">
        <f>-_xlfn.XLOOKUP(A134,'Tab G - Accrual Comparison'!A:A,'Tab G - Accrual Comparison'!F:F,"0",0)</f>
        <v>0</v>
      </c>
      <c r="L134" s="15">
        <f t="shared" si="4"/>
        <v>0</v>
      </c>
      <c r="N134" s="15">
        <f t="shared" si="5"/>
        <v>0</v>
      </c>
    </row>
    <row r="135" spans="2:14">
      <c r="B135"/>
      <c r="F135" s="78">
        <f>_xlfn.XLOOKUP(A135,'Tab B - TN_GR_A13_Pivot'!A:A,'Tab B - TN_GR_A13_Pivot'!C:C,"0",0)</f>
        <v>0</v>
      </c>
      <c r="G135" s="78">
        <f>_xlfn.XLOOKUP(A135,'Tab D - Statistical Grants'!A:A,'Tab D - Statistical Grants'!B:B,"0",0)</f>
        <v>0</v>
      </c>
      <c r="H135" s="66" t="str">
        <f>_xlfn.XLOOKUP(A148,'Tab E - Rev in Different Years'!A:A,'Tab E - Rev in Different Years'!B:B,"0",0)</f>
        <v>0</v>
      </c>
      <c r="I135" s="25">
        <f>-_xlfn.XLOOKUP(A135,'Tab G - Accrual Comparison'!A:A,'Tab G - Accrual Comparison'!F:F,"0",0)</f>
        <v>0</v>
      </c>
      <c r="L135" s="15">
        <f t="shared" si="4"/>
        <v>0</v>
      </c>
      <c r="N135" s="15">
        <f t="shared" si="5"/>
        <v>0</v>
      </c>
    </row>
    <row r="136" spans="2:14">
      <c r="B136"/>
      <c r="F136" s="78">
        <f>_xlfn.XLOOKUP(A136,'Tab B - TN_GR_A13_Pivot'!A:A,'Tab B - TN_GR_A13_Pivot'!C:C,"0",0)</f>
        <v>0</v>
      </c>
      <c r="G136" s="78">
        <f>_xlfn.XLOOKUP(A136,'Tab D - Statistical Grants'!A:A,'Tab D - Statistical Grants'!B:B,"0",0)</f>
        <v>0</v>
      </c>
      <c r="H136" s="66" t="str">
        <f>_xlfn.XLOOKUP(A149,'Tab E - Rev in Different Years'!A:A,'Tab E - Rev in Different Years'!B:B,"0",0)</f>
        <v>0</v>
      </c>
      <c r="I136" s="25">
        <f>-_xlfn.XLOOKUP(A136,'Tab G - Accrual Comparison'!A:A,'Tab G - Accrual Comparison'!F:F,"0",0)</f>
        <v>0</v>
      </c>
      <c r="L136" s="15">
        <f t="shared" si="4"/>
        <v>0</v>
      </c>
      <c r="N136" s="15">
        <f t="shared" si="5"/>
        <v>0</v>
      </c>
    </row>
    <row r="137" spans="2:14">
      <c r="B137"/>
      <c r="F137" s="78">
        <f>_xlfn.XLOOKUP(A137,'Tab B - TN_GR_A13_Pivot'!A:A,'Tab B - TN_GR_A13_Pivot'!C:C,"0",0)</f>
        <v>0</v>
      </c>
      <c r="G137" s="78">
        <f>_xlfn.XLOOKUP(A137,'Tab D - Statistical Grants'!A:A,'Tab D - Statistical Grants'!B:B,"0",0)</f>
        <v>0</v>
      </c>
      <c r="H137" s="66">
        <f>_xlfn.XLOOKUP(A150,'Tab E - Rev in Different Years'!A:A,'Tab E - Rev in Different Years'!B:B,"0",0)</f>
        <v>0</v>
      </c>
      <c r="I137" s="25">
        <f>-_xlfn.XLOOKUP(A137,'Tab G - Accrual Comparison'!A:A,'Tab G - Accrual Comparison'!F:F,"0",0)</f>
        <v>0</v>
      </c>
      <c r="L137" s="15">
        <f t="shared" si="4"/>
        <v>0</v>
      </c>
      <c r="N137" s="15">
        <f t="shared" si="5"/>
        <v>0</v>
      </c>
    </row>
    <row r="138" spans="2:14">
      <c r="B138"/>
      <c r="F138" s="78">
        <f>_xlfn.XLOOKUP(A138,'Tab B - TN_GR_A13_Pivot'!A:A,'Tab B - TN_GR_A13_Pivot'!C:C,"0",0)</f>
        <v>0</v>
      </c>
      <c r="G138" s="78">
        <f>_xlfn.XLOOKUP(A138,'Tab D - Statistical Grants'!A:A,'Tab D - Statistical Grants'!B:B,"0",0)</f>
        <v>0</v>
      </c>
      <c r="H138" s="66">
        <f>_xlfn.XLOOKUP(A151,'Tab E - Rev in Different Years'!A:A,'Tab E - Rev in Different Years'!B:B,"0",0)</f>
        <v>0</v>
      </c>
      <c r="I138" s="25">
        <f>-_xlfn.XLOOKUP(A138,'Tab G - Accrual Comparison'!A:A,'Tab G - Accrual Comparison'!F:F,"0",0)</f>
        <v>0</v>
      </c>
      <c r="L138" s="15">
        <f t="shared" si="4"/>
        <v>0</v>
      </c>
      <c r="N138" s="15">
        <f t="shared" si="5"/>
        <v>0</v>
      </c>
    </row>
    <row r="139" spans="2:14">
      <c r="B139"/>
      <c r="F139" s="78">
        <f>_xlfn.XLOOKUP(A139,'Tab B - TN_GR_A13_Pivot'!A:A,'Tab B - TN_GR_A13_Pivot'!C:C,"0",0)</f>
        <v>0</v>
      </c>
      <c r="G139" s="78">
        <f>_xlfn.XLOOKUP(A139,'Tab D - Statistical Grants'!A:A,'Tab D - Statistical Grants'!B:B,"0",0)</f>
        <v>0</v>
      </c>
      <c r="H139" s="66">
        <f>_xlfn.XLOOKUP(A152,'Tab E - Rev in Different Years'!A:A,'Tab E - Rev in Different Years'!B:B,"0",0)</f>
        <v>0</v>
      </c>
      <c r="I139" s="25">
        <f>-_xlfn.XLOOKUP(A139,'Tab G - Accrual Comparison'!A:A,'Tab G - Accrual Comparison'!F:F,"0",0)</f>
        <v>0</v>
      </c>
      <c r="L139" s="15">
        <f t="shared" ref="L139:L202" si="6">SUM(E139:K139)</f>
        <v>0</v>
      </c>
      <c r="N139" s="15">
        <f t="shared" ref="N139:N202" si="7">C139+F139+G139</f>
        <v>0</v>
      </c>
    </row>
    <row r="140" spans="2:14">
      <c r="B140"/>
      <c r="F140" s="78">
        <f>_xlfn.XLOOKUP(A140,'Tab B - TN_GR_A13_Pivot'!A:A,'Tab B - TN_GR_A13_Pivot'!C:C,"0",0)</f>
        <v>0</v>
      </c>
      <c r="G140" s="78">
        <f>_xlfn.XLOOKUP(A140,'Tab D - Statistical Grants'!A:A,'Tab D - Statistical Grants'!B:B,"0",0)</f>
        <v>0</v>
      </c>
      <c r="H140" s="66">
        <f>_xlfn.XLOOKUP(A153,'Tab E - Rev in Different Years'!A:A,'Tab E - Rev in Different Years'!B:B,"0",0)</f>
        <v>0</v>
      </c>
      <c r="I140" s="25">
        <f>-_xlfn.XLOOKUP(A140,'Tab G - Accrual Comparison'!A:A,'Tab G - Accrual Comparison'!F:F,"0",0)</f>
        <v>0</v>
      </c>
      <c r="L140" s="15">
        <f t="shared" si="6"/>
        <v>0</v>
      </c>
      <c r="N140" s="15">
        <f t="shared" si="7"/>
        <v>0</v>
      </c>
    </row>
    <row r="141" spans="2:14">
      <c r="B141"/>
      <c r="F141" s="78">
        <f>_xlfn.XLOOKUP(A141,'Tab B - TN_GR_A13_Pivot'!A:A,'Tab B - TN_GR_A13_Pivot'!C:C,"0",0)</f>
        <v>0</v>
      </c>
      <c r="G141" s="78">
        <f>_xlfn.XLOOKUP(A141,'Tab D - Statistical Grants'!A:A,'Tab D - Statistical Grants'!B:B,"0",0)</f>
        <v>0</v>
      </c>
      <c r="H141" s="66">
        <f>_xlfn.XLOOKUP(A154,'Tab E - Rev in Different Years'!A:A,'Tab E - Rev in Different Years'!B:B,"0",0)</f>
        <v>0</v>
      </c>
      <c r="I141" s="25">
        <f>-_xlfn.XLOOKUP(A141,'Tab G - Accrual Comparison'!A:A,'Tab G - Accrual Comparison'!F:F,"0",0)</f>
        <v>0</v>
      </c>
      <c r="L141" s="15">
        <f t="shared" si="6"/>
        <v>0</v>
      </c>
      <c r="N141" s="15">
        <f t="shared" si="7"/>
        <v>0</v>
      </c>
    </row>
    <row r="142" spans="2:14">
      <c r="B142"/>
      <c r="F142" s="78">
        <f>_xlfn.XLOOKUP(A142,'Tab B - TN_GR_A13_Pivot'!A:A,'Tab B - TN_GR_A13_Pivot'!C:C,"0",0)</f>
        <v>0</v>
      </c>
      <c r="G142" s="78">
        <f>_xlfn.XLOOKUP(A142,'Tab D - Statistical Grants'!A:A,'Tab D - Statistical Grants'!B:B,"0",0)</f>
        <v>0</v>
      </c>
      <c r="H142" s="66" t="str">
        <f>_xlfn.XLOOKUP(A155,'Tab E - Rev in Different Years'!A:A,'Tab E - Rev in Different Years'!B:B,"0",0)</f>
        <v>0</v>
      </c>
      <c r="I142" s="25">
        <f>-_xlfn.XLOOKUP(A142,'Tab G - Accrual Comparison'!A:A,'Tab G - Accrual Comparison'!F:F,"0",0)</f>
        <v>0</v>
      </c>
      <c r="L142" s="15">
        <f t="shared" si="6"/>
        <v>0</v>
      </c>
      <c r="N142" s="15">
        <f t="shared" si="7"/>
        <v>0</v>
      </c>
    </row>
    <row r="143" spans="2:14">
      <c r="B143"/>
      <c r="F143" s="78">
        <f>_xlfn.XLOOKUP(A143,'Tab B - TN_GR_A13_Pivot'!A:A,'Tab B - TN_GR_A13_Pivot'!C:C,"0",0)</f>
        <v>0</v>
      </c>
      <c r="G143" s="78">
        <f>_xlfn.XLOOKUP(A143,'Tab D - Statistical Grants'!A:A,'Tab D - Statistical Grants'!B:B,"0",0)</f>
        <v>0</v>
      </c>
      <c r="H143" s="66" t="str">
        <f>_xlfn.XLOOKUP(A156,'Tab E - Rev in Different Years'!A:A,'Tab E - Rev in Different Years'!B:B,"0",0)</f>
        <v>0</v>
      </c>
      <c r="I143" s="25">
        <f>-_xlfn.XLOOKUP(A143,'Tab G - Accrual Comparison'!A:A,'Tab G - Accrual Comparison'!F:F,"0",0)</f>
        <v>0</v>
      </c>
      <c r="L143" s="15">
        <f t="shared" si="6"/>
        <v>0</v>
      </c>
      <c r="N143" s="15">
        <f t="shared" si="7"/>
        <v>0</v>
      </c>
    </row>
    <row r="144" spans="2:14">
      <c r="B144"/>
      <c r="F144" s="78">
        <f>_xlfn.XLOOKUP(A144,'Tab B - TN_GR_A13_Pivot'!A:A,'Tab B - TN_GR_A13_Pivot'!C:C,"0",0)</f>
        <v>0</v>
      </c>
      <c r="G144" s="78">
        <f>_xlfn.XLOOKUP(A144,'Tab D - Statistical Grants'!A:A,'Tab D - Statistical Grants'!B:B,"0",0)</f>
        <v>0</v>
      </c>
      <c r="H144" s="66">
        <f>_xlfn.XLOOKUP(A157,'Tab E - Rev in Different Years'!A:A,'Tab E - Rev in Different Years'!B:B,"0",0)</f>
        <v>0</v>
      </c>
      <c r="I144" s="25">
        <f>-_xlfn.XLOOKUP(A144,'Tab G - Accrual Comparison'!A:A,'Tab G - Accrual Comparison'!F:F,"0",0)</f>
        <v>0</v>
      </c>
      <c r="L144" s="15">
        <f t="shared" si="6"/>
        <v>0</v>
      </c>
      <c r="N144" s="15">
        <f t="shared" si="7"/>
        <v>0</v>
      </c>
    </row>
    <row r="145" spans="2:14">
      <c r="B145"/>
      <c r="F145" s="78">
        <f>_xlfn.XLOOKUP(A145,'Tab B - TN_GR_A13_Pivot'!A:A,'Tab B - TN_GR_A13_Pivot'!C:C,"0",0)</f>
        <v>0</v>
      </c>
      <c r="G145" s="78">
        <f>_xlfn.XLOOKUP(A145,'Tab D - Statistical Grants'!A:A,'Tab D - Statistical Grants'!B:B,"0",0)</f>
        <v>0</v>
      </c>
      <c r="H145" s="66" t="str">
        <f>_xlfn.XLOOKUP(A158,'Tab E - Rev in Different Years'!A:A,'Tab E - Rev in Different Years'!B:B,"0",0)</f>
        <v>0</v>
      </c>
      <c r="I145" s="25">
        <f>-_xlfn.XLOOKUP(A145,'Tab G - Accrual Comparison'!A:A,'Tab G - Accrual Comparison'!F:F,"0",0)</f>
        <v>0</v>
      </c>
      <c r="L145" s="15">
        <f t="shared" si="6"/>
        <v>0</v>
      </c>
      <c r="N145" s="15">
        <f t="shared" si="7"/>
        <v>0</v>
      </c>
    </row>
    <row r="146" spans="2:14">
      <c r="B146"/>
      <c r="F146" s="78">
        <f>_xlfn.XLOOKUP(A146,'Tab B - TN_GR_A13_Pivot'!A:A,'Tab B - TN_GR_A13_Pivot'!C:C,"0",0)</f>
        <v>0</v>
      </c>
      <c r="G146" s="78">
        <f>_xlfn.XLOOKUP(A146,'Tab D - Statistical Grants'!A:A,'Tab D - Statistical Grants'!B:B,"0",0)</f>
        <v>0</v>
      </c>
      <c r="H146" s="66" t="str">
        <f>_xlfn.XLOOKUP(A159,'Tab E - Rev in Different Years'!A:A,'Tab E - Rev in Different Years'!B:B,"0",0)</f>
        <v>0</v>
      </c>
      <c r="I146" s="25">
        <f>-_xlfn.XLOOKUP(A146,'Tab G - Accrual Comparison'!A:A,'Tab G - Accrual Comparison'!F:F,"0",0)</f>
        <v>0</v>
      </c>
      <c r="L146" s="15">
        <f t="shared" si="6"/>
        <v>0</v>
      </c>
      <c r="N146" s="15">
        <f t="shared" si="7"/>
        <v>0</v>
      </c>
    </row>
    <row r="147" spans="2:14">
      <c r="B147"/>
      <c r="F147" s="78">
        <f>_xlfn.XLOOKUP(A147,'Tab B - TN_GR_A13_Pivot'!A:A,'Tab B - TN_GR_A13_Pivot'!C:C,"0",0)</f>
        <v>0</v>
      </c>
      <c r="G147" s="78">
        <f>_xlfn.XLOOKUP(A147,'Tab D - Statistical Grants'!A:A,'Tab D - Statistical Grants'!B:B,"0",0)</f>
        <v>0</v>
      </c>
      <c r="H147" s="66" t="str">
        <f>_xlfn.XLOOKUP(A160,'Tab E - Rev in Different Years'!A:A,'Tab E - Rev in Different Years'!B:B,"0",0)</f>
        <v>0</v>
      </c>
      <c r="I147" s="25">
        <f>-_xlfn.XLOOKUP(A147,'Tab G - Accrual Comparison'!A:A,'Tab G - Accrual Comparison'!F:F,"0",0)</f>
        <v>0</v>
      </c>
      <c r="L147" s="15">
        <f t="shared" si="6"/>
        <v>0</v>
      </c>
      <c r="N147" s="15">
        <f t="shared" si="7"/>
        <v>0</v>
      </c>
    </row>
    <row r="148" spans="2:14">
      <c r="B148"/>
      <c r="F148" s="78">
        <f>_xlfn.XLOOKUP(A148,'Tab B - TN_GR_A13_Pivot'!A:A,'Tab B - TN_GR_A13_Pivot'!C:C,"0",0)</f>
        <v>0</v>
      </c>
      <c r="G148" s="78">
        <f>_xlfn.XLOOKUP(A148,'Tab D - Statistical Grants'!A:A,'Tab D - Statistical Grants'!B:B,"0",0)</f>
        <v>0</v>
      </c>
      <c r="H148" s="66" t="str">
        <f>_xlfn.XLOOKUP(A161,'Tab E - Rev in Different Years'!A:A,'Tab E - Rev in Different Years'!B:B,"0",0)</f>
        <v>0</v>
      </c>
      <c r="I148" s="25">
        <f>-_xlfn.XLOOKUP(A148,'Tab G - Accrual Comparison'!A:A,'Tab G - Accrual Comparison'!F:F,"0",0)</f>
        <v>0</v>
      </c>
      <c r="L148" s="15">
        <f t="shared" si="6"/>
        <v>0</v>
      </c>
      <c r="N148" s="15">
        <f t="shared" si="7"/>
        <v>0</v>
      </c>
    </row>
    <row r="149" spans="2:14">
      <c r="B149"/>
      <c r="F149" s="78">
        <f>_xlfn.XLOOKUP(A149,'Tab B - TN_GR_A13_Pivot'!A:A,'Tab B - TN_GR_A13_Pivot'!C:C,"0",0)</f>
        <v>0</v>
      </c>
      <c r="G149" s="78">
        <f>_xlfn.XLOOKUP(A149,'Tab D - Statistical Grants'!A:A,'Tab D - Statistical Grants'!B:B,"0",0)</f>
        <v>0</v>
      </c>
      <c r="H149" s="66">
        <f>_xlfn.XLOOKUP(A162,'Tab E - Rev in Different Years'!A:A,'Tab E - Rev in Different Years'!B:B,"0",0)</f>
        <v>0</v>
      </c>
      <c r="I149" s="25">
        <f>-_xlfn.XLOOKUP(A149,'Tab G - Accrual Comparison'!A:A,'Tab G - Accrual Comparison'!F:F,"0",0)</f>
        <v>0</v>
      </c>
      <c r="L149" s="15">
        <f t="shared" si="6"/>
        <v>0</v>
      </c>
      <c r="N149" s="15">
        <f t="shared" si="7"/>
        <v>0</v>
      </c>
    </row>
    <row r="150" spans="2:14">
      <c r="B150"/>
      <c r="F150" s="78">
        <f>_xlfn.XLOOKUP(A150,'Tab B - TN_GR_A13_Pivot'!A:A,'Tab B - TN_GR_A13_Pivot'!C:C,"0",0)</f>
        <v>0</v>
      </c>
      <c r="G150" s="78">
        <f>_xlfn.XLOOKUP(A150,'Tab D - Statistical Grants'!A:A,'Tab D - Statistical Grants'!B:B,"0",0)</f>
        <v>0</v>
      </c>
      <c r="H150" s="66" t="str">
        <f>_xlfn.XLOOKUP(A163,'Tab E - Rev in Different Years'!A:A,'Tab E - Rev in Different Years'!B:B,"0",0)</f>
        <v>0</v>
      </c>
      <c r="I150" s="25">
        <f>-_xlfn.XLOOKUP(A150,'Tab G - Accrual Comparison'!A:A,'Tab G - Accrual Comparison'!F:F,"0",0)</f>
        <v>0</v>
      </c>
      <c r="L150" s="15">
        <f t="shared" si="6"/>
        <v>0</v>
      </c>
      <c r="N150" s="15">
        <f t="shared" si="7"/>
        <v>0</v>
      </c>
    </row>
    <row r="151" spans="2:14">
      <c r="B151"/>
      <c r="F151" s="78">
        <f>_xlfn.XLOOKUP(A151,'Tab B - TN_GR_A13_Pivot'!A:A,'Tab B - TN_GR_A13_Pivot'!C:C,"0",0)</f>
        <v>0</v>
      </c>
      <c r="G151" s="78">
        <f>_xlfn.XLOOKUP(A151,'Tab D - Statistical Grants'!A:A,'Tab D - Statistical Grants'!B:B,"0",0)</f>
        <v>0</v>
      </c>
      <c r="H151" s="66">
        <f>_xlfn.XLOOKUP(A164,'Tab E - Rev in Different Years'!A:A,'Tab E - Rev in Different Years'!B:B,"0",0)</f>
        <v>0</v>
      </c>
      <c r="I151" s="25">
        <f>-_xlfn.XLOOKUP(A151,'Tab G - Accrual Comparison'!A:A,'Tab G - Accrual Comparison'!F:F,"0",0)</f>
        <v>0</v>
      </c>
      <c r="L151" s="15">
        <f t="shared" si="6"/>
        <v>0</v>
      </c>
      <c r="N151" s="15">
        <f t="shared" si="7"/>
        <v>0</v>
      </c>
    </row>
    <row r="152" spans="2:14">
      <c r="B152"/>
      <c r="F152" s="78">
        <f>_xlfn.XLOOKUP(A152,'Tab B - TN_GR_A13_Pivot'!A:A,'Tab B - TN_GR_A13_Pivot'!C:C,"0",0)</f>
        <v>0</v>
      </c>
      <c r="G152" s="78">
        <f>_xlfn.XLOOKUP(A152,'Tab D - Statistical Grants'!A:A,'Tab D - Statistical Grants'!B:B,"0",0)</f>
        <v>0</v>
      </c>
      <c r="H152" s="66">
        <f>_xlfn.XLOOKUP(A165,'Tab E - Rev in Different Years'!A:A,'Tab E - Rev in Different Years'!B:B,"0",0)</f>
        <v>0</v>
      </c>
      <c r="I152" s="25">
        <f>-_xlfn.XLOOKUP(A152,'Tab G - Accrual Comparison'!A:A,'Tab G - Accrual Comparison'!F:F,"0",0)</f>
        <v>0</v>
      </c>
      <c r="L152" s="15">
        <f t="shared" si="6"/>
        <v>0</v>
      </c>
      <c r="N152" s="15">
        <f t="shared" si="7"/>
        <v>0</v>
      </c>
    </row>
    <row r="153" spans="2:14">
      <c r="B153"/>
      <c r="F153" s="78">
        <f>_xlfn.XLOOKUP(A153,'Tab B - TN_GR_A13_Pivot'!A:A,'Tab B - TN_GR_A13_Pivot'!C:C,"0",0)</f>
        <v>0</v>
      </c>
      <c r="G153" s="78">
        <f>_xlfn.XLOOKUP(A153,'Tab D - Statistical Grants'!A:A,'Tab D - Statistical Grants'!B:B,"0",0)</f>
        <v>0</v>
      </c>
      <c r="H153" s="66">
        <f>_xlfn.XLOOKUP(A166,'Tab E - Rev in Different Years'!A:A,'Tab E - Rev in Different Years'!B:B,"0",0)</f>
        <v>0</v>
      </c>
      <c r="I153" s="25">
        <f>-_xlfn.XLOOKUP(A153,'Tab G - Accrual Comparison'!A:A,'Tab G - Accrual Comparison'!F:F,"0",0)</f>
        <v>0</v>
      </c>
      <c r="L153" s="15">
        <f t="shared" si="6"/>
        <v>0</v>
      </c>
      <c r="N153" s="15">
        <f t="shared" si="7"/>
        <v>0</v>
      </c>
    </row>
    <row r="154" spans="2:14">
      <c r="B154"/>
      <c r="F154" s="78">
        <f>_xlfn.XLOOKUP(A154,'Tab B - TN_GR_A13_Pivot'!A:A,'Tab B - TN_GR_A13_Pivot'!C:C,"0",0)</f>
        <v>0</v>
      </c>
      <c r="G154" s="78">
        <f>_xlfn.XLOOKUP(A154,'Tab D - Statistical Grants'!A:A,'Tab D - Statistical Grants'!B:B,"0",0)</f>
        <v>0</v>
      </c>
      <c r="H154" s="66" t="str">
        <f>_xlfn.XLOOKUP(A167,'Tab E - Rev in Different Years'!A:A,'Tab E - Rev in Different Years'!B:B,"0",0)</f>
        <v>0</v>
      </c>
      <c r="I154" s="25">
        <f>-_xlfn.XLOOKUP(A154,'Tab G - Accrual Comparison'!A:A,'Tab G - Accrual Comparison'!F:F,"0",0)</f>
        <v>0</v>
      </c>
      <c r="L154" s="15">
        <f t="shared" si="6"/>
        <v>0</v>
      </c>
      <c r="N154" s="15">
        <f t="shared" si="7"/>
        <v>0</v>
      </c>
    </row>
    <row r="155" spans="2:14">
      <c r="B155"/>
      <c r="F155" s="78">
        <f>_xlfn.XLOOKUP(A155,'Tab B - TN_GR_A13_Pivot'!A:A,'Tab B - TN_GR_A13_Pivot'!C:C,"0",0)</f>
        <v>0</v>
      </c>
      <c r="G155" s="78">
        <f>_xlfn.XLOOKUP(A155,'Tab D - Statistical Grants'!A:A,'Tab D - Statistical Grants'!B:B,"0",0)</f>
        <v>0</v>
      </c>
      <c r="H155" s="66" t="str">
        <f>_xlfn.XLOOKUP(A168,'Tab E - Rev in Different Years'!A:A,'Tab E - Rev in Different Years'!B:B,"0",0)</f>
        <v>0</v>
      </c>
      <c r="I155" s="25">
        <f>-_xlfn.XLOOKUP(A155,'Tab G - Accrual Comparison'!A:A,'Tab G - Accrual Comparison'!F:F,"0",0)</f>
        <v>0</v>
      </c>
      <c r="L155" s="15">
        <f t="shared" si="6"/>
        <v>0</v>
      </c>
      <c r="N155" s="15">
        <f t="shared" si="7"/>
        <v>0</v>
      </c>
    </row>
    <row r="156" spans="2:14">
      <c r="B156"/>
      <c r="F156" s="78">
        <f>_xlfn.XLOOKUP(A156,'Tab B - TN_GR_A13_Pivot'!A:A,'Tab B - TN_GR_A13_Pivot'!C:C,"0",0)</f>
        <v>0</v>
      </c>
      <c r="G156" s="78">
        <f>_xlfn.XLOOKUP(A156,'Tab D - Statistical Grants'!A:A,'Tab D - Statistical Grants'!B:B,"0",0)</f>
        <v>0</v>
      </c>
      <c r="H156" s="66">
        <f>_xlfn.XLOOKUP(A169,'Tab E - Rev in Different Years'!A:A,'Tab E - Rev in Different Years'!B:B,"0",0)</f>
        <v>0</v>
      </c>
      <c r="I156" s="25">
        <f>-_xlfn.XLOOKUP(A156,'Tab G - Accrual Comparison'!A:A,'Tab G - Accrual Comparison'!F:F,"0",0)</f>
        <v>0</v>
      </c>
      <c r="L156" s="15">
        <f t="shared" si="6"/>
        <v>0</v>
      </c>
      <c r="N156" s="15">
        <f t="shared" si="7"/>
        <v>0</v>
      </c>
    </row>
    <row r="157" spans="2:14">
      <c r="B157"/>
      <c r="F157" s="78">
        <f>_xlfn.XLOOKUP(A157,'Tab B - TN_GR_A13_Pivot'!A:A,'Tab B - TN_GR_A13_Pivot'!C:C,"0",0)</f>
        <v>0</v>
      </c>
      <c r="G157" s="78">
        <f>_xlfn.XLOOKUP(A157,'Tab D - Statistical Grants'!A:A,'Tab D - Statistical Grants'!B:B,"0",0)</f>
        <v>0</v>
      </c>
      <c r="H157" s="66" t="str">
        <f>_xlfn.XLOOKUP(A170,'Tab E - Rev in Different Years'!A:A,'Tab E - Rev in Different Years'!B:B,"0",0)</f>
        <v>0</v>
      </c>
      <c r="I157" s="25">
        <f>-_xlfn.XLOOKUP(A157,'Tab G - Accrual Comparison'!A:A,'Tab G - Accrual Comparison'!F:F,"0",0)</f>
        <v>0</v>
      </c>
      <c r="L157" s="15">
        <f t="shared" si="6"/>
        <v>0</v>
      </c>
      <c r="N157" s="15">
        <f t="shared" si="7"/>
        <v>0</v>
      </c>
    </row>
    <row r="158" spans="2:14">
      <c r="B158"/>
      <c r="F158" s="78">
        <f>_xlfn.XLOOKUP(A158,'Tab B - TN_GR_A13_Pivot'!A:A,'Tab B - TN_GR_A13_Pivot'!C:C,"0",0)</f>
        <v>0</v>
      </c>
      <c r="G158" s="78">
        <f>_xlfn.XLOOKUP(A158,'Tab D - Statistical Grants'!A:A,'Tab D - Statistical Grants'!B:B,"0",0)</f>
        <v>0</v>
      </c>
      <c r="H158" s="66" t="str">
        <f>_xlfn.XLOOKUP(A171,'Tab E - Rev in Different Years'!A:A,'Tab E - Rev in Different Years'!B:B,"0",0)</f>
        <v>0</v>
      </c>
      <c r="I158" s="25">
        <f>-_xlfn.XLOOKUP(A158,'Tab G - Accrual Comparison'!A:A,'Tab G - Accrual Comparison'!F:F,"0",0)</f>
        <v>0</v>
      </c>
      <c r="L158" s="15">
        <f t="shared" si="6"/>
        <v>0</v>
      </c>
      <c r="N158" s="15">
        <f t="shared" si="7"/>
        <v>0</v>
      </c>
    </row>
    <row r="159" spans="2:14">
      <c r="B159"/>
      <c r="F159" s="78">
        <f>_xlfn.XLOOKUP(A159,'Tab B - TN_GR_A13_Pivot'!A:A,'Tab B - TN_GR_A13_Pivot'!C:C,"0",0)</f>
        <v>0</v>
      </c>
      <c r="G159" s="78">
        <f>_xlfn.XLOOKUP(A159,'Tab D - Statistical Grants'!A:A,'Tab D - Statistical Grants'!B:B,"0",0)</f>
        <v>0</v>
      </c>
      <c r="H159" s="66" t="str">
        <f>_xlfn.XLOOKUP(A172,'Tab E - Rev in Different Years'!A:A,'Tab E - Rev in Different Years'!B:B,"0",0)</f>
        <v>0</v>
      </c>
      <c r="I159" s="25">
        <f>-_xlfn.XLOOKUP(A159,'Tab G - Accrual Comparison'!A:A,'Tab G - Accrual Comparison'!F:F,"0",0)</f>
        <v>0</v>
      </c>
      <c r="L159" s="15">
        <f t="shared" si="6"/>
        <v>0</v>
      </c>
      <c r="N159" s="15">
        <f t="shared" si="7"/>
        <v>0</v>
      </c>
    </row>
    <row r="160" spans="2:14">
      <c r="B160"/>
      <c r="F160" s="78">
        <f>_xlfn.XLOOKUP(A160,'Tab B - TN_GR_A13_Pivot'!A:A,'Tab B - TN_GR_A13_Pivot'!C:C,"0",0)</f>
        <v>0</v>
      </c>
      <c r="G160" s="78">
        <f>_xlfn.XLOOKUP(A160,'Tab D - Statistical Grants'!A:A,'Tab D - Statistical Grants'!B:B,"0",0)</f>
        <v>0</v>
      </c>
      <c r="H160" s="66" t="str">
        <f>_xlfn.XLOOKUP(A173,'Tab E - Rev in Different Years'!A:A,'Tab E - Rev in Different Years'!B:B,"0",0)</f>
        <v>0</v>
      </c>
      <c r="I160" s="25">
        <f>-_xlfn.XLOOKUP(A160,'Tab G - Accrual Comparison'!A:A,'Tab G - Accrual Comparison'!F:F,"0",0)</f>
        <v>0</v>
      </c>
      <c r="L160" s="15">
        <f t="shared" si="6"/>
        <v>0</v>
      </c>
      <c r="N160" s="15">
        <f t="shared" si="7"/>
        <v>0</v>
      </c>
    </row>
    <row r="161" spans="2:14">
      <c r="B161"/>
      <c r="F161" s="78">
        <f>_xlfn.XLOOKUP(A161,'Tab B - TN_GR_A13_Pivot'!A:A,'Tab B - TN_GR_A13_Pivot'!C:C,"0",0)</f>
        <v>0</v>
      </c>
      <c r="G161" s="78">
        <f>_xlfn.XLOOKUP(A161,'Tab D - Statistical Grants'!A:A,'Tab D - Statistical Grants'!B:B,"0",0)</f>
        <v>0</v>
      </c>
      <c r="H161" s="66" t="str">
        <f>_xlfn.XLOOKUP(A174,'Tab E - Rev in Different Years'!A:A,'Tab E - Rev in Different Years'!B:B,"0",0)</f>
        <v>0</v>
      </c>
      <c r="I161" s="25">
        <f>-_xlfn.XLOOKUP(A161,'Tab G - Accrual Comparison'!A:A,'Tab G - Accrual Comparison'!F:F,"0",0)</f>
        <v>0</v>
      </c>
      <c r="L161" s="15">
        <f t="shared" si="6"/>
        <v>0</v>
      </c>
      <c r="N161" s="15">
        <f t="shared" si="7"/>
        <v>0</v>
      </c>
    </row>
    <row r="162" spans="2:14">
      <c r="B162"/>
      <c r="F162" s="78">
        <f>_xlfn.XLOOKUP(A162,'Tab B - TN_GR_A13_Pivot'!A:A,'Tab B - TN_GR_A13_Pivot'!C:C,"0",0)</f>
        <v>0</v>
      </c>
      <c r="G162" s="78">
        <f>_xlfn.XLOOKUP(A162,'Tab D - Statistical Grants'!A:A,'Tab D - Statistical Grants'!B:B,"0",0)</f>
        <v>0</v>
      </c>
      <c r="H162" s="66" t="str">
        <f>_xlfn.XLOOKUP(A175,'Tab E - Rev in Different Years'!A:A,'Tab E - Rev in Different Years'!B:B,"0",0)</f>
        <v>0</v>
      </c>
      <c r="I162" s="25">
        <f>-_xlfn.XLOOKUP(A162,'Tab G - Accrual Comparison'!A:A,'Tab G - Accrual Comparison'!F:F,"0",0)</f>
        <v>0</v>
      </c>
      <c r="L162" s="15">
        <f t="shared" si="6"/>
        <v>0</v>
      </c>
      <c r="N162" s="15">
        <f t="shared" si="7"/>
        <v>0</v>
      </c>
    </row>
    <row r="163" spans="2:14">
      <c r="B163"/>
      <c r="F163" s="78">
        <f>_xlfn.XLOOKUP(A163,'Tab B - TN_GR_A13_Pivot'!A:A,'Tab B - TN_GR_A13_Pivot'!C:C,"0",0)</f>
        <v>0</v>
      </c>
      <c r="G163" s="78">
        <f>_xlfn.XLOOKUP(A163,'Tab D - Statistical Grants'!A:A,'Tab D - Statistical Grants'!B:B,"0",0)</f>
        <v>0</v>
      </c>
      <c r="H163" s="66">
        <f>_xlfn.XLOOKUP(A176,'Tab E - Rev in Different Years'!A:A,'Tab E - Rev in Different Years'!B:B,"0",0)</f>
        <v>0</v>
      </c>
      <c r="I163" s="25">
        <f>-_xlfn.XLOOKUP(A163,'Tab G - Accrual Comparison'!A:A,'Tab G - Accrual Comparison'!F:F,"0",0)</f>
        <v>0</v>
      </c>
      <c r="L163" s="15">
        <f t="shared" si="6"/>
        <v>0</v>
      </c>
      <c r="N163" s="15">
        <f t="shared" si="7"/>
        <v>0</v>
      </c>
    </row>
    <row r="164" spans="2:14">
      <c r="B164"/>
      <c r="F164" s="78">
        <f>_xlfn.XLOOKUP(A164,'Tab B - TN_GR_A13_Pivot'!A:A,'Tab B - TN_GR_A13_Pivot'!C:C,"0",0)</f>
        <v>0</v>
      </c>
      <c r="G164" s="78">
        <f>_xlfn.XLOOKUP(A164,'Tab D - Statistical Grants'!A:A,'Tab D - Statistical Grants'!B:B,"0",0)</f>
        <v>0</v>
      </c>
      <c r="H164" s="66">
        <f>_xlfn.XLOOKUP(A177,'Tab E - Rev in Different Years'!A:A,'Tab E - Rev in Different Years'!B:B,"0",0)</f>
        <v>0</v>
      </c>
      <c r="I164" s="25">
        <f>-_xlfn.XLOOKUP(A164,'Tab G - Accrual Comparison'!A:A,'Tab G - Accrual Comparison'!F:F,"0",0)</f>
        <v>0</v>
      </c>
      <c r="L164" s="15">
        <f t="shared" si="6"/>
        <v>0</v>
      </c>
      <c r="N164" s="15">
        <f t="shared" si="7"/>
        <v>0</v>
      </c>
    </row>
    <row r="165" spans="2:14">
      <c r="B165"/>
      <c r="F165" s="78">
        <f>_xlfn.XLOOKUP(A165,'Tab B - TN_GR_A13_Pivot'!A:A,'Tab B - TN_GR_A13_Pivot'!C:C,"0",0)</f>
        <v>0</v>
      </c>
      <c r="G165" s="78">
        <f>_xlfn.XLOOKUP(A165,'Tab D - Statistical Grants'!A:A,'Tab D - Statistical Grants'!B:B,"0",0)</f>
        <v>0</v>
      </c>
      <c r="H165" s="66">
        <f>_xlfn.XLOOKUP(A178,'Tab E - Rev in Different Years'!A:A,'Tab E - Rev in Different Years'!B:B,"0",0)</f>
        <v>0</v>
      </c>
      <c r="I165" s="25">
        <f>-_xlfn.XLOOKUP(A165,'Tab G - Accrual Comparison'!A:A,'Tab G - Accrual Comparison'!F:F,"0",0)</f>
        <v>0</v>
      </c>
      <c r="L165" s="15">
        <f t="shared" si="6"/>
        <v>0</v>
      </c>
      <c r="N165" s="15">
        <f t="shared" si="7"/>
        <v>0</v>
      </c>
    </row>
    <row r="166" spans="2:14">
      <c r="B166"/>
      <c r="F166" s="78">
        <f>_xlfn.XLOOKUP(A166,'Tab B - TN_GR_A13_Pivot'!A:A,'Tab B - TN_GR_A13_Pivot'!C:C,"0",0)</f>
        <v>0</v>
      </c>
      <c r="G166" s="78">
        <f>_xlfn.XLOOKUP(A166,'Tab D - Statistical Grants'!A:A,'Tab D - Statistical Grants'!B:B,"0",0)</f>
        <v>0</v>
      </c>
      <c r="H166" s="66" t="str">
        <f>_xlfn.XLOOKUP(A179,'Tab E - Rev in Different Years'!A:A,'Tab E - Rev in Different Years'!B:B,"0",0)</f>
        <v>0</v>
      </c>
      <c r="I166" s="25">
        <f>-_xlfn.XLOOKUP(A166,'Tab G - Accrual Comparison'!A:A,'Tab G - Accrual Comparison'!F:F,"0",0)</f>
        <v>0</v>
      </c>
      <c r="L166" s="15">
        <f t="shared" si="6"/>
        <v>0</v>
      </c>
      <c r="N166" s="15">
        <f t="shared" si="7"/>
        <v>0</v>
      </c>
    </row>
    <row r="167" spans="2:14">
      <c r="B167"/>
      <c r="F167" s="78">
        <f>_xlfn.XLOOKUP(A167,'Tab B - TN_GR_A13_Pivot'!A:A,'Tab B - TN_GR_A13_Pivot'!C:C,"0",0)</f>
        <v>0</v>
      </c>
      <c r="G167" s="78">
        <f>_xlfn.XLOOKUP(A167,'Tab D - Statistical Grants'!A:A,'Tab D - Statistical Grants'!B:B,"0",0)</f>
        <v>0</v>
      </c>
      <c r="H167" s="66" t="str">
        <f>_xlfn.XLOOKUP(A180,'Tab E - Rev in Different Years'!A:A,'Tab E - Rev in Different Years'!B:B,"0",0)</f>
        <v>0</v>
      </c>
      <c r="I167" s="25">
        <f>-_xlfn.XLOOKUP(A167,'Tab G - Accrual Comparison'!A:A,'Tab G - Accrual Comparison'!F:F,"0",0)</f>
        <v>0</v>
      </c>
      <c r="L167" s="15">
        <f t="shared" si="6"/>
        <v>0</v>
      </c>
      <c r="N167" s="15">
        <f t="shared" si="7"/>
        <v>0</v>
      </c>
    </row>
    <row r="168" spans="2:14">
      <c r="B168"/>
      <c r="F168" s="78">
        <f>_xlfn.XLOOKUP(A168,'Tab B - TN_GR_A13_Pivot'!A:A,'Tab B - TN_GR_A13_Pivot'!C:C,"0",0)</f>
        <v>0</v>
      </c>
      <c r="G168" s="78">
        <f>_xlfn.XLOOKUP(A168,'Tab D - Statistical Grants'!A:A,'Tab D - Statistical Grants'!B:B,"0",0)</f>
        <v>0</v>
      </c>
      <c r="H168" s="66">
        <f>_xlfn.XLOOKUP(A181,'Tab E - Rev in Different Years'!A:A,'Tab E - Rev in Different Years'!B:B,"0",0)</f>
        <v>0</v>
      </c>
      <c r="I168" s="25">
        <f>-_xlfn.XLOOKUP(A168,'Tab G - Accrual Comparison'!A:A,'Tab G - Accrual Comparison'!F:F,"0",0)</f>
        <v>0</v>
      </c>
      <c r="L168" s="15">
        <f t="shared" si="6"/>
        <v>0</v>
      </c>
      <c r="N168" s="15">
        <f t="shared" si="7"/>
        <v>0</v>
      </c>
    </row>
    <row r="169" spans="2:14">
      <c r="B169"/>
      <c r="F169" s="78">
        <f>_xlfn.XLOOKUP(A169,'Tab B - TN_GR_A13_Pivot'!A:A,'Tab B - TN_GR_A13_Pivot'!C:C,"0",0)</f>
        <v>0</v>
      </c>
      <c r="G169" s="78">
        <f>_xlfn.XLOOKUP(A169,'Tab D - Statistical Grants'!A:A,'Tab D - Statistical Grants'!B:B,"0",0)</f>
        <v>0</v>
      </c>
      <c r="H169" s="66" t="str">
        <f>_xlfn.XLOOKUP(A182,'Tab E - Rev in Different Years'!A:A,'Tab E - Rev in Different Years'!B:B,"0",0)</f>
        <v>0</v>
      </c>
      <c r="I169" s="25">
        <f>-_xlfn.XLOOKUP(A169,'Tab G - Accrual Comparison'!A:A,'Tab G - Accrual Comparison'!F:F,"0",0)</f>
        <v>0</v>
      </c>
      <c r="L169" s="15">
        <f t="shared" si="6"/>
        <v>0</v>
      </c>
      <c r="N169" s="15">
        <f t="shared" si="7"/>
        <v>0</v>
      </c>
    </row>
    <row r="170" spans="2:14">
      <c r="B170"/>
      <c r="F170" s="78">
        <f>_xlfn.XLOOKUP(A170,'Tab B - TN_GR_A13_Pivot'!A:A,'Tab B - TN_GR_A13_Pivot'!C:C,"0",0)</f>
        <v>0</v>
      </c>
      <c r="G170" s="78">
        <f>_xlfn.XLOOKUP(A170,'Tab D - Statistical Grants'!A:A,'Tab D - Statistical Grants'!B:B,"0",0)</f>
        <v>0</v>
      </c>
      <c r="H170" s="66" t="str">
        <f>_xlfn.XLOOKUP(A183,'Tab E - Rev in Different Years'!A:A,'Tab E - Rev in Different Years'!B:B,"0",0)</f>
        <v>0</v>
      </c>
      <c r="I170" s="25">
        <f>-_xlfn.XLOOKUP(A170,'Tab G - Accrual Comparison'!A:A,'Tab G - Accrual Comparison'!F:F,"0",0)</f>
        <v>0</v>
      </c>
      <c r="L170" s="15">
        <f t="shared" si="6"/>
        <v>0</v>
      </c>
      <c r="N170" s="15">
        <f t="shared" si="7"/>
        <v>0</v>
      </c>
    </row>
    <row r="171" spans="2:14">
      <c r="B171"/>
      <c r="F171" s="78">
        <f>_xlfn.XLOOKUP(A171,'Tab B - TN_GR_A13_Pivot'!A:A,'Tab B - TN_GR_A13_Pivot'!C:C,"0",0)</f>
        <v>0</v>
      </c>
      <c r="G171" s="78">
        <f>_xlfn.XLOOKUP(A171,'Tab D - Statistical Grants'!A:A,'Tab D - Statistical Grants'!B:B,"0",0)</f>
        <v>0</v>
      </c>
      <c r="H171" s="66" t="str">
        <f>_xlfn.XLOOKUP(A184,'Tab E - Rev in Different Years'!A:A,'Tab E - Rev in Different Years'!B:B,"0",0)</f>
        <v>0</v>
      </c>
      <c r="I171" s="25">
        <f>-_xlfn.XLOOKUP(A171,'Tab G - Accrual Comparison'!A:A,'Tab G - Accrual Comparison'!F:F,"0",0)</f>
        <v>0</v>
      </c>
      <c r="L171" s="15">
        <f t="shared" si="6"/>
        <v>0</v>
      </c>
      <c r="N171" s="15">
        <f t="shared" si="7"/>
        <v>0</v>
      </c>
    </row>
    <row r="172" spans="2:14">
      <c r="B172"/>
      <c r="F172" s="78">
        <f>_xlfn.XLOOKUP(A172,'Tab B - TN_GR_A13_Pivot'!A:A,'Tab B - TN_GR_A13_Pivot'!C:C,"0",0)</f>
        <v>0</v>
      </c>
      <c r="G172" s="78">
        <f>_xlfn.XLOOKUP(A172,'Tab D - Statistical Grants'!A:A,'Tab D - Statistical Grants'!B:B,"0",0)</f>
        <v>0</v>
      </c>
      <c r="H172" s="66" t="str">
        <f>_xlfn.XLOOKUP(A185,'Tab E - Rev in Different Years'!A:A,'Tab E - Rev in Different Years'!B:B,"0",0)</f>
        <v>0</v>
      </c>
      <c r="I172" s="25">
        <f>-_xlfn.XLOOKUP(A172,'Tab G - Accrual Comparison'!A:A,'Tab G - Accrual Comparison'!F:F,"0",0)</f>
        <v>0</v>
      </c>
      <c r="L172" s="15">
        <f t="shared" si="6"/>
        <v>0</v>
      </c>
      <c r="N172" s="15">
        <f t="shared" si="7"/>
        <v>0</v>
      </c>
    </row>
    <row r="173" spans="2:14">
      <c r="B173"/>
      <c r="F173" s="78">
        <f>_xlfn.XLOOKUP(A173,'Tab B - TN_GR_A13_Pivot'!A:A,'Tab B - TN_GR_A13_Pivot'!C:C,"0",0)</f>
        <v>0</v>
      </c>
      <c r="G173" s="78">
        <f>_xlfn.XLOOKUP(A173,'Tab D - Statistical Grants'!A:A,'Tab D - Statistical Grants'!B:B,"0",0)</f>
        <v>0</v>
      </c>
      <c r="H173" s="66">
        <f>_xlfn.XLOOKUP(A186,'Tab E - Rev in Different Years'!A:A,'Tab E - Rev in Different Years'!B:B,"0",0)</f>
        <v>0</v>
      </c>
      <c r="I173" s="25">
        <f>-_xlfn.XLOOKUP(A173,'Tab G - Accrual Comparison'!A:A,'Tab G - Accrual Comparison'!F:F,"0",0)</f>
        <v>0</v>
      </c>
      <c r="L173" s="15">
        <f t="shared" si="6"/>
        <v>0</v>
      </c>
      <c r="N173" s="15">
        <f t="shared" si="7"/>
        <v>0</v>
      </c>
    </row>
    <row r="174" spans="2:14">
      <c r="B174"/>
      <c r="F174" s="78">
        <f>_xlfn.XLOOKUP(A174,'Tab B - TN_GR_A13_Pivot'!A:A,'Tab B - TN_GR_A13_Pivot'!C:C,"0",0)</f>
        <v>0</v>
      </c>
      <c r="G174" s="78">
        <f>_xlfn.XLOOKUP(A174,'Tab D - Statistical Grants'!A:A,'Tab D - Statistical Grants'!B:B,"0",0)</f>
        <v>0</v>
      </c>
      <c r="H174" s="66">
        <f>_xlfn.XLOOKUP(A187,'Tab E - Rev in Different Years'!A:A,'Tab E - Rev in Different Years'!B:B,"0",0)</f>
        <v>0</v>
      </c>
      <c r="I174" s="25">
        <f>-_xlfn.XLOOKUP(A174,'Tab G - Accrual Comparison'!A:A,'Tab G - Accrual Comparison'!F:F,"0",0)</f>
        <v>0</v>
      </c>
      <c r="L174" s="15">
        <f t="shared" si="6"/>
        <v>0</v>
      </c>
      <c r="N174" s="15">
        <f t="shared" si="7"/>
        <v>0</v>
      </c>
    </row>
    <row r="175" spans="2:14">
      <c r="B175"/>
      <c r="F175" s="78">
        <f>_xlfn.XLOOKUP(A175,'Tab B - TN_GR_A13_Pivot'!A:A,'Tab B - TN_GR_A13_Pivot'!C:C,"0",0)</f>
        <v>0</v>
      </c>
      <c r="G175" s="78">
        <f>_xlfn.XLOOKUP(A175,'Tab D - Statistical Grants'!A:A,'Tab D - Statistical Grants'!B:B,"0",0)</f>
        <v>0</v>
      </c>
      <c r="H175" s="66">
        <f>_xlfn.XLOOKUP(A188,'Tab E - Rev in Different Years'!A:A,'Tab E - Rev in Different Years'!B:B,"0",0)</f>
        <v>0</v>
      </c>
      <c r="I175" s="25">
        <f>-_xlfn.XLOOKUP(A175,'Tab G - Accrual Comparison'!A:A,'Tab G - Accrual Comparison'!F:F,"0",0)</f>
        <v>0</v>
      </c>
      <c r="L175" s="15">
        <f t="shared" si="6"/>
        <v>0</v>
      </c>
      <c r="N175" s="15">
        <f t="shared" si="7"/>
        <v>0</v>
      </c>
    </row>
    <row r="176" spans="2:14">
      <c r="B176"/>
      <c r="F176" s="78">
        <f>_xlfn.XLOOKUP(A176,'Tab B - TN_GR_A13_Pivot'!A:A,'Tab B - TN_GR_A13_Pivot'!C:C,"0",0)</f>
        <v>0</v>
      </c>
      <c r="G176" s="78">
        <f>_xlfn.XLOOKUP(A176,'Tab D - Statistical Grants'!A:A,'Tab D - Statistical Grants'!B:B,"0",0)</f>
        <v>0</v>
      </c>
      <c r="H176" s="66">
        <f>_xlfn.XLOOKUP(A189,'Tab E - Rev in Different Years'!A:A,'Tab E - Rev in Different Years'!B:B,"0",0)</f>
        <v>0</v>
      </c>
      <c r="I176" s="25">
        <f>-_xlfn.XLOOKUP(A176,'Tab G - Accrual Comparison'!A:A,'Tab G - Accrual Comparison'!F:F,"0",0)</f>
        <v>0</v>
      </c>
      <c r="L176" s="15">
        <f t="shared" si="6"/>
        <v>0</v>
      </c>
      <c r="N176" s="15">
        <f t="shared" si="7"/>
        <v>0</v>
      </c>
    </row>
    <row r="177" spans="2:14">
      <c r="B177"/>
      <c r="F177" s="78">
        <f>_xlfn.XLOOKUP(A177,'Tab B - TN_GR_A13_Pivot'!A:A,'Tab B - TN_GR_A13_Pivot'!C:C,"0",0)</f>
        <v>0</v>
      </c>
      <c r="G177" s="78">
        <f>_xlfn.XLOOKUP(A177,'Tab D - Statistical Grants'!A:A,'Tab D - Statistical Grants'!B:B,"0",0)</f>
        <v>0</v>
      </c>
      <c r="H177" s="66">
        <f>_xlfn.XLOOKUP(A190,'Tab E - Rev in Different Years'!A:A,'Tab E - Rev in Different Years'!B:B,"0",0)</f>
        <v>0</v>
      </c>
      <c r="I177" s="25">
        <f>-_xlfn.XLOOKUP(A177,'Tab G - Accrual Comparison'!A:A,'Tab G - Accrual Comparison'!F:F,"0",0)</f>
        <v>0</v>
      </c>
      <c r="L177" s="15">
        <f t="shared" si="6"/>
        <v>0</v>
      </c>
      <c r="N177" s="15">
        <f t="shared" si="7"/>
        <v>0</v>
      </c>
    </row>
    <row r="178" spans="2:14">
      <c r="B178"/>
      <c r="F178" s="78">
        <f>_xlfn.XLOOKUP(A178,'Tab B - TN_GR_A13_Pivot'!A:A,'Tab B - TN_GR_A13_Pivot'!C:C,"0",0)</f>
        <v>0</v>
      </c>
      <c r="G178" s="78">
        <f>_xlfn.XLOOKUP(A178,'Tab D - Statistical Grants'!A:A,'Tab D - Statistical Grants'!B:B,"0",0)</f>
        <v>0</v>
      </c>
      <c r="H178" s="66" t="str">
        <f>_xlfn.XLOOKUP(A191,'Tab E - Rev in Different Years'!A:A,'Tab E - Rev in Different Years'!B:B,"0",0)</f>
        <v>0</v>
      </c>
      <c r="I178" s="25">
        <f>-_xlfn.XLOOKUP(A178,'Tab G - Accrual Comparison'!A:A,'Tab G - Accrual Comparison'!F:F,"0",0)</f>
        <v>0</v>
      </c>
      <c r="L178" s="15">
        <f t="shared" si="6"/>
        <v>0</v>
      </c>
      <c r="N178" s="15">
        <f t="shared" si="7"/>
        <v>0</v>
      </c>
    </row>
    <row r="179" spans="2:14">
      <c r="B179"/>
      <c r="F179" s="78">
        <f>_xlfn.XLOOKUP(A179,'Tab B - TN_GR_A13_Pivot'!A:A,'Tab B - TN_GR_A13_Pivot'!C:C,"0",0)</f>
        <v>0</v>
      </c>
      <c r="G179" s="78">
        <f>_xlfn.XLOOKUP(A179,'Tab D - Statistical Grants'!A:A,'Tab D - Statistical Grants'!B:B,"0",0)</f>
        <v>0</v>
      </c>
      <c r="H179" s="66" t="str">
        <f>_xlfn.XLOOKUP(A192,'Tab E - Rev in Different Years'!A:A,'Tab E - Rev in Different Years'!B:B,"0",0)</f>
        <v>0</v>
      </c>
      <c r="I179" s="25">
        <f>-_xlfn.XLOOKUP(A179,'Tab G - Accrual Comparison'!A:A,'Tab G - Accrual Comparison'!F:F,"0",0)</f>
        <v>0</v>
      </c>
      <c r="L179" s="15">
        <f t="shared" si="6"/>
        <v>0</v>
      </c>
      <c r="N179" s="15">
        <f t="shared" si="7"/>
        <v>0</v>
      </c>
    </row>
    <row r="180" spans="2:14">
      <c r="B180"/>
      <c r="F180" s="78">
        <f>_xlfn.XLOOKUP(A180,'Tab B - TN_GR_A13_Pivot'!A:A,'Tab B - TN_GR_A13_Pivot'!C:C,"0",0)</f>
        <v>0</v>
      </c>
      <c r="G180" s="78">
        <f>_xlfn.XLOOKUP(A180,'Tab D - Statistical Grants'!A:A,'Tab D - Statistical Grants'!B:B,"0",0)</f>
        <v>0</v>
      </c>
      <c r="H180" s="66">
        <f>_xlfn.XLOOKUP(A193,'Tab E - Rev in Different Years'!A:A,'Tab E - Rev in Different Years'!B:B,"0",0)</f>
        <v>0</v>
      </c>
      <c r="I180" s="25">
        <f>-_xlfn.XLOOKUP(A180,'Tab G - Accrual Comparison'!A:A,'Tab G - Accrual Comparison'!F:F,"0",0)</f>
        <v>0</v>
      </c>
      <c r="L180" s="15">
        <f t="shared" si="6"/>
        <v>0</v>
      </c>
      <c r="N180" s="15">
        <f t="shared" si="7"/>
        <v>0</v>
      </c>
    </row>
    <row r="181" spans="2:14">
      <c r="B181"/>
      <c r="F181" s="78">
        <f>_xlfn.XLOOKUP(A181,'Tab B - TN_GR_A13_Pivot'!A:A,'Tab B - TN_GR_A13_Pivot'!C:C,"0",0)</f>
        <v>0</v>
      </c>
      <c r="G181" s="78">
        <f>_xlfn.XLOOKUP(A181,'Tab D - Statistical Grants'!A:A,'Tab D - Statistical Grants'!B:B,"0",0)</f>
        <v>0</v>
      </c>
      <c r="H181" s="66" t="str">
        <f>_xlfn.XLOOKUP(A194,'Tab E - Rev in Different Years'!A:A,'Tab E - Rev in Different Years'!B:B,"0",0)</f>
        <v>0</v>
      </c>
      <c r="I181" s="25">
        <f>-_xlfn.XLOOKUP(A181,'Tab G - Accrual Comparison'!A:A,'Tab G - Accrual Comparison'!F:F,"0",0)</f>
        <v>0</v>
      </c>
      <c r="L181" s="15">
        <f t="shared" si="6"/>
        <v>0</v>
      </c>
      <c r="N181" s="15">
        <f t="shared" si="7"/>
        <v>0</v>
      </c>
    </row>
    <row r="182" spans="2:14">
      <c r="B182"/>
      <c r="F182" s="78">
        <f>_xlfn.XLOOKUP(A182,'Tab B - TN_GR_A13_Pivot'!A:A,'Tab B - TN_GR_A13_Pivot'!C:C,"0",0)</f>
        <v>0</v>
      </c>
      <c r="G182" s="78">
        <f>_xlfn.XLOOKUP(A182,'Tab D - Statistical Grants'!A:A,'Tab D - Statistical Grants'!B:B,"0",0)</f>
        <v>0</v>
      </c>
      <c r="H182" s="66" t="str">
        <f>_xlfn.XLOOKUP(A195,'Tab E - Rev in Different Years'!A:A,'Tab E - Rev in Different Years'!B:B,"0",0)</f>
        <v>0</v>
      </c>
      <c r="I182" s="25">
        <f>-_xlfn.XLOOKUP(A182,'Tab G - Accrual Comparison'!A:A,'Tab G - Accrual Comparison'!F:F,"0",0)</f>
        <v>0</v>
      </c>
      <c r="L182" s="15">
        <f t="shared" si="6"/>
        <v>0</v>
      </c>
      <c r="N182" s="15">
        <f t="shared" si="7"/>
        <v>0</v>
      </c>
    </row>
    <row r="183" spans="2:14">
      <c r="B183"/>
      <c r="F183" s="78">
        <f>_xlfn.XLOOKUP(A183,'Tab B - TN_GR_A13_Pivot'!A:A,'Tab B - TN_GR_A13_Pivot'!C:C,"0",0)</f>
        <v>0</v>
      </c>
      <c r="G183" s="78">
        <f>_xlfn.XLOOKUP(A183,'Tab D - Statistical Grants'!A:A,'Tab D - Statistical Grants'!B:B,"0",0)</f>
        <v>0</v>
      </c>
      <c r="H183" s="66" t="str">
        <f>_xlfn.XLOOKUP(A196,'Tab E - Rev in Different Years'!A:A,'Tab E - Rev in Different Years'!B:B,"0",0)</f>
        <v>0</v>
      </c>
      <c r="I183" s="25">
        <f>-_xlfn.XLOOKUP(A183,'Tab G - Accrual Comparison'!A:A,'Tab G - Accrual Comparison'!F:F,"0",0)</f>
        <v>0</v>
      </c>
      <c r="L183" s="15">
        <f t="shared" si="6"/>
        <v>0</v>
      </c>
      <c r="N183" s="15">
        <f t="shared" si="7"/>
        <v>0</v>
      </c>
    </row>
    <row r="184" spans="2:14">
      <c r="B184"/>
      <c r="F184" s="78">
        <f>_xlfn.XLOOKUP(A184,'Tab B - TN_GR_A13_Pivot'!A:A,'Tab B - TN_GR_A13_Pivot'!C:C,"0",0)</f>
        <v>0</v>
      </c>
      <c r="G184" s="78">
        <f>_xlfn.XLOOKUP(A184,'Tab D - Statistical Grants'!A:A,'Tab D - Statistical Grants'!B:B,"0",0)</f>
        <v>0</v>
      </c>
      <c r="H184" s="66" t="str">
        <f>_xlfn.XLOOKUP(A197,'Tab E - Rev in Different Years'!A:A,'Tab E - Rev in Different Years'!B:B,"0",0)</f>
        <v>0</v>
      </c>
      <c r="I184" s="25">
        <f>-_xlfn.XLOOKUP(A184,'Tab G - Accrual Comparison'!A:A,'Tab G - Accrual Comparison'!F:F,"0",0)</f>
        <v>0</v>
      </c>
      <c r="L184" s="15">
        <f t="shared" si="6"/>
        <v>0</v>
      </c>
      <c r="N184" s="15">
        <f t="shared" si="7"/>
        <v>0</v>
      </c>
    </row>
    <row r="185" spans="2:14">
      <c r="B185"/>
      <c r="F185" s="78">
        <f>_xlfn.XLOOKUP(A185,'Tab B - TN_GR_A13_Pivot'!A:A,'Tab B - TN_GR_A13_Pivot'!C:C,"0",0)</f>
        <v>0</v>
      </c>
      <c r="G185" s="78">
        <f>_xlfn.XLOOKUP(A185,'Tab D - Statistical Grants'!A:A,'Tab D - Statistical Grants'!B:B,"0",0)</f>
        <v>0</v>
      </c>
      <c r="H185" s="66">
        <f>_xlfn.XLOOKUP(A198,'Tab E - Rev in Different Years'!A:A,'Tab E - Rev in Different Years'!B:B,"0",0)</f>
        <v>0</v>
      </c>
      <c r="I185" s="25">
        <f>-_xlfn.XLOOKUP(A185,'Tab G - Accrual Comparison'!A:A,'Tab G - Accrual Comparison'!F:F,"0",0)</f>
        <v>0</v>
      </c>
      <c r="L185" s="15">
        <f t="shared" si="6"/>
        <v>0</v>
      </c>
      <c r="N185" s="15">
        <f t="shared" si="7"/>
        <v>0</v>
      </c>
    </row>
    <row r="186" spans="2:14">
      <c r="B186"/>
      <c r="F186" s="78">
        <f>_xlfn.XLOOKUP(A186,'Tab B - TN_GR_A13_Pivot'!A:A,'Tab B - TN_GR_A13_Pivot'!C:C,"0",0)</f>
        <v>0</v>
      </c>
      <c r="G186" s="78">
        <f>_xlfn.XLOOKUP(A186,'Tab D - Statistical Grants'!A:A,'Tab D - Statistical Grants'!B:B,"0",0)</f>
        <v>0</v>
      </c>
      <c r="H186" s="66" t="str">
        <f>_xlfn.XLOOKUP(A199,'Tab E - Rev in Different Years'!A:A,'Tab E - Rev in Different Years'!B:B,"0",0)</f>
        <v>0</v>
      </c>
      <c r="I186" s="25">
        <f>-_xlfn.XLOOKUP(A186,'Tab G - Accrual Comparison'!A:A,'Tab G - Accrual Comparison'!F:F,"0",0)</f>
        <v>0</v>
      </c>
      <c r="L186" s="15">
        <f t="shared" si="6"/>
        <v>0</v>
      </c>
      <c r="N186" s="15">
        <f t="shared" si="7"/>
        <v>0</v>
      </c>
    </row>
    <row r="187" spans="2:14">
      <c r="B187"/>
      <c r="F187" s="78">
        <f>_xlfn.XLOOKUP(A187,'Tab B - TN_GR_A13_Pivot'!A:A,'Tab B - TN_GR_A13_Pivot'!C:C,"0",0)</f>
        <v>0</v>
      </c>
      <c r="G187" s="78">
        <f>_xlfn.XLOOKUP(A187,'Tab D - Statistical Grants'!A:A,'Tab D - Statistical Grants'!B:B,"0",0)</f>
        <v>0</v>
      </c>
      <c r="H187" s="66">
        <f>_xlfn.XLOOKUP(A200,'Tab E - Rev in Different Years'!A:A,'Tab E - Rev in Different Years'!B:B,"0",0)</f>
        <v>0</v>
      </c>
      <c r="I187" s="25">
        <f>-_xlfn.XLOOKUP(A187,'Tab G - Accrual Comparison'!A:A,'Tab G - Accrual Comparison'!F:F,"0",0)</f>
        <v>0</v>
      </c>
      <c r="L187" s="15">
        <f t="shared" si="6"/>
        <v>0</v>
      </c>
      <c r="N187" s="15">
        <f t="shared" si="7"/>
        <v>0</v>
      </c>
    </row>
    <row r="188" spans="2:14">
      <c r="B188"/>
      <c r="F188" s="78">
        <f>_xlfn.XLOOKUP(A188,'Tab B - TN_GR_A13_Pivot'!A:A,'Tab B - TN_GR_A13_Pivot'!C:C,"0",0)</f>
        <v>0</v>
      </c>
      <c r="G188" s="78">
        <f>_xlfn.XLOOKUP(A188,'Tab D - Statistical Grants'!A:A,'Tab D - Statistical Grants'!B:B,"0",0)</f>
        <v>0</v>
      </c>
      <c r="H188" s="66">
        <f>_xlfn.XLOOKUP(A201,'Tab E - Rev in Different Years'!A:A,'Tab E - Rev in Different Years'!B:B,"0",0)</f>
        <v>0</v>
      </c>
      <c r="I188" s="25">
        <f>-_xlfn.XLOOKUP(A188,'Tab G - Accrual Comparison'!A:A,'Tab G - Accrual Comparison'!F:F,"0",0)</f>
        <v>0</v>
      </c>
      <c r="L188" s="15">
        <f t="shared" si="6"/>
        <v>0</v>
      </c>
      <c r="N188" s="15">
        <f t="shared" si="7"/>
        <v>0</v>
      </c>
    </row>
    <row r="189" spans="2:14">
      <c r="B189"/>
      <c r="F189" s="78">
        <f>_xlfn.XLOOKUP(A189,'Tab B - TN_GR_A13_Pivot'!A:A,'Tab B - TN_GR_A13_Pivot'!C:C,"0",0)</f>
        <v>0</v>
      </c>
      <c r="G189" s="78">
        <f>_xlfn.XLOOKUP(A189,'Tab D - Statistical Grants'!A:A,'Tab D - Statistical Grants'!B:B,"0",0)</f>
        <v>0</v>
      </c>
      <c r="H189" s="66">
        <f>_xlfn.XLOOKUP(A202,'Tab E - Rev in Different Years'!A:A,'Tab E - Rev in Different Years'!B:B,"0",0)</f>
        <v>0</v>
      </c>
      <c r="I189" s="25">
        <f>-_xlfn.XLOOKUP(A189,'Tab G - Accrual Comparison'!A:A,'Tab G - Accrual Comparison'!F:F,"0",0)</f>
        <v>0</v>
      </c>
      <c r="L189" s="15">
        <f t="shared" si="6"/>
        <v>0</v>
      </c>
      <c r="N189" s="15">
        <f t="shared" si="7"/>
        <v>0</v>
      </c>
    </row>
    <row r="190" spans="2:14">
      <c r="B190"/>
      <c r="F190" s="78">
        <f>_xlfn.XLOOKUP(A190,'Tab B - TN_GR_A13_Pivot'!A:A,'Tab B - TN_GR_A13_Pivot'!C:C,"0",0)</f>
        <v>0</v>
      </c>
      <c r="G190" s="78">
        <f>_xlfn.XLOOKUP(A190,'Tab D - Statistical Grants'!A:A,'Tab D - Statistical Grants'!B:B,"0",0)</f>
        <v>0</v>
      </c>
      <c r="H190" s="66" t="str">
        <f>_xlfn.XLOOKUP(A203,'Tab E - Rev in Different Years'!A:A,'Tab E - Rev in Different Years'!B:B,"0",0)</f>
        <v>0</v>
      </c>
      <c r="I190" s="25">
        <f>-_xlfn.XLOOKUP(A190,'Tab G - Accrual Comparison'!A:A,'Tab G - Accrual Comparison'!F:F,"0",0)</f>
        <v>0</v>
      </c>
      <c r="L190" s="15">
        <f t="shared" si="6"/>
        <v>0</v>
      </c>
      <c r="N190" s="15">
        <f t="shared" si="7"/>
        <v>0</v>
      </c>
    </row>
    <row r="191" spans="2:14">
      <c r="B191"/>
      <c r="F191" s="78">
        <f>_xlfn.XLOOKUP(A191,'Tab B - TN_GR_A13_Pivot'!A:A,'Tab B - TN_GR_A13_Pivot'!C:C,"0",0)</f>
        <v>0</v>
      </c>
      <c r="G191" s="78">
        <f>_xlfn.XLOOKUP(A191,'Tab D - Statistical Grants'!A:A,'Tab D - Statistical Grants'!B:B,"0",0)</f>
        <v>0</v>
      </c>
      <c r="H191" s="66" t="str">
        <f>_xlfn.XLOOKUP(A204,'Tab E - Rev in Different Years'!A:A,'Tab E - Rev in Different Years'!B:B,"0",0)</f>
        <v>0</v>
      </c>
      <c r="I191" s="25">
        <f>-_xlfn.XLOOKUP(A191,'Tab G - Accrual Comparison'!A:A,'Tab G - Accrual Comparison'!F:F,"0",0)</f>
        <v>0</v>
      </c>
      <c r="L191" s="15">
        <f t="shared" si="6"/>
        <v>0</v>
      </c>
      <c r="N191" s="15">
        <f t="shared" si="7"/>
        <v>0</v>
      </c>
    </row>
    <row r="192" spans="2:14">
      <c r="B192"/>
      <c r="F192" s="78">
        <f>_xlfn.XLOOKUP(A192,'Tab B - TN_GR_A13_Pivot'!A:A,'Tab B - TN_GR_A13_Pivot'!C:C,"0",0)</f>
        <v>0</v>
      </c>
      <c r="G192" s="78">
        <f>_xlfn.XLOOKUP(A192,'Tab D - Statistical Grants'!A:A,'Tab D - Statistical Grants'!B:B,"0",0)</f>
        <v>0</v>
      </c>
      <c r="H192" s="66">
        <f>_xlfn.XLOOKUP(A205,'Tab E - Rev in Different Years'!A:A,'Tab E - Rev in Different Years'!B:B,"0",0)</f>
        <v>0</v>
      </c>
      <c r="I192" s="25">
        <f>-_xlfn.XLOOKUP(A192,'Tab G - Accrual Comparison'!A:A,'Tab G - Accrual Comparison'!F:F,"0",0)</f>
        <v>0</v>
      </c>
      <c r="L192" s="15">
        <f t="shared" si="6"/>
        <v>0</v>
      </c>
      <c r="N192" s="15">
        <f t="shared" si="7"/>
        <v>0</v>
      </c>
    </row>
    <row r="193" spans="2:14">
      <c r="B193"/>
      <c r="F193" s="78">
        <f>_xlfn.XLOOKUP(A193,'Tab B - TN_GR_A13_Pivot'!A:A,'Tab B - TN_GR_A13_Pivot'!C:C,"0",0)</f>
        <v>0</v>
      </c>
      <c r="G193" s="78">
        <f>_xlfn.XLOOKUP(A193,'Tab D - Statistical Grants'!A:A,'Tab D - Statistical Grants'!B:B,"0",0)</f>
        <v>0</v>
      </c>
      <c r="H193" s="66" t="str">
        <f>_xlfn.XLOOKUP(A206,'Tab E - Rev in Different Years'!A:A,'Tab E - Rev in Different Years'!B:B,"0",0)</f>
        <v>0</v>
      </c>
      <c r="I193" s="25">
        <f>-_xlfn.XLOOKUP(A193,'Tab G - Accrual Comparison'!A:A,'Tab G - Accrual Comparison'!F:F,"0",0)</f>
        <v>0</v>
      </c>
      <c r="L193" s="15">
        <f t="shared" si="6"/>
        <v>0</v>
      </c>
      <c r="N193" s="15">
        <f t="shared" si="7"/>
        <v>0</v>
      </c>
    </row>
    <row r="194" spans="2:14">
      <c r="B194"/>
      <c r="F194" s="78">
        <f>_xlfn.XLOOKUP(A194,'Tab B - TN_GR_A13_Pivot'!A:A,'Tab B - TN_GR_A13_Pivot'!C:C,"0",0)</f>
        <v>0</v>
      </c>
      <c r="G194" s="78">
        <f>_xlfn.XLOOKUP(A194,'Tab D - Statistical Grants'!A:A,'Tab D - Statistical Grants'!B:B,"0",0)</f>
        <v>0</v>
      </c>
      <c r="H194" s="66" t="str">
        <f>_xlfn.XLOOKUP(A207,'Tab E - Rev in Different Years'!A:A,'Tab E - Rev in Different Years'!B:B,"0",0)</f>
        <v>0</v>
      </c>
      <c r="I194" s="25">
        <f>-_xlfn.XLOOKUP(A194,'Tab G - Accrual Comparison'!A:A,'Tab G - Accrual Comparison'!F:F,"0",0)</f>
        <v>0</v>
      </c>
      <c r="L194" s="15">
        <f t="shared" si="6"/>
        <v>0</v>
      </c>
      <c r="N194" s="15">
        <f t="shared" si="7"/>
        <v>0</v>
      </c>
    </row>
    <row r="195" spans="2:14">
      <c r="B195"/>
      <c r="F195" s="78">
        <f>_xlfn.XLOOKUP(A195,'Tab B - TN_GR_A13_Pivot'!A:A,'Tab B - TN_GR_A13_Pivot'!C:C,"0",0)</f>
        <v>0</v>
      </c>
      <c r="G195" s="78">
        <f>_xlfn.XLOOKUP(A195,'Tab D - Statistical Grants'!A:A,'Tab D - Statistical Grants'!B:B,"0",0)</f>
        <v>0</v>
      </c>
      <c r="H195" s="66" t="str">
        <f>_xlfn.XLOOKUP(A208,'Tab E - Rev in Different Years'!A:A,'Tab E - Rev in Different Years'!B:B,"0",0)</f>
        <v>0</v>
      </c>
      <c r="I195" s="25">
        <f>-_xlfn.XLOOKUP(A195,'Tab G - Accrual Comparison'!A:A,'Tab G - Accrual Comparison'!F:F,"0",0)</f>
        <v>0</v>
      </c>
      <c r="L195" s="15">
        <f t="shared" si="6"/>
        <v>0</v>
      </c>
      <c r="N195" s="15">
        <f t="shared" si="7"/>
        <v>0</v>
      </c>
    </row>
    <row r="196" spans="2:14">
      <c r="B196"/>
      <c r="F196" s="78">
        <f>_xlfn.XLOOKUP(A196,'Tab B - TN_GR_A13_Pivot'!A:A,'Tab B - TN_GR_A13_Pivot'!C:C,"0",0)</f>
        <v>0</v>
      </c>
      <c r="G196" s="78">
        <f>_xlfn.XLOOKUP(A196,'Tab D - Statistical Grants'!A:A,'Tab D - Statistical Grants'!B:B,"0",0)</f>
        <v>0</v>
      </c>
      <c r="H196" s="66" t="str">
        <f>_xlfn.XLOOKUP(A209,'Tab E - Rev in Different Years'!A:A,'Tab E - Rev in Different Years'!B:B,"0",0)</f>
        <v>0</v>
      </c>
      <c r="I196" s="25">
        <f>-_xlfn.XLOOKUP(A196,'Tab G - Accrual Comparison'!A:A,'Tab G - Accrual Comparison'!F:F,"0",0)</f>
        <v>0</v>
      </c>
      <c r="L196" s="15">
        <f t="shared" si="6"/>
        <v>0</v>
      </c>
      <c r="N196" s="15">
        <f t="shared" si="7"/>
        <v>0</v>
      </c>
    </row>
    <row r="197" spans="2:14">
      <c r="B197"/>
      <c r="F197" s="78">
        <f>_xlfn.XLOOKUP(A197,'Tab B - TN_GR_A13_Pivot'!A:A,'Tab B - TN_GR_A13_Pivot'!C:C,"0",0)</f>
        <v>0</v>
      </c>
      <c r="G197" s="78">
        <f>_xlfn.XLOOKUP(A197,'Tab D - Statistical Grants'!A:A,'Tab D - Statistical Grants'!B:B,"0",0)</f>
        <v>0</v>
      </c>
      <c r="H197" s="66" t="str">
        <f>_xlfn.XLOOKUP(A210,'Tab E - Rev in Different Years'!A:A,'Tab E - Rev in Different Years'!B:B,"0",0)</f>
        <v>0</v>
      </c>
      <c r="I197" s="25">
        <f>-_xlfn.XLOOKUP(A197,'Tab G - Accrual Comparison'!A:A,'Tab G - Accrual Comparison'!F:F,"0",0)</f>
        <v>0</v>
      </c>
      <c r="L197" s="15">
        <f t="shared" si="6"/>
        <v>0</v>
      </c>
      <c r="N197" s="15">
        <f t="shared" si="7"/>
        <v>0</v>
      </c>
    </row>
    <row r="198" spans="2:14">
      <c r="B198"/>
      <c r="F198" s="78">
        <f>_xlfn.XLOOKUP(A198,'Tab B - TN_GR_A13_Pivot'!A:A,'Tab B - TN_GR_A13_Pivot'!C:C,"0",0)</f>
        <v>0</v>
      </c>
      <c r="G198" s="78">
        <f>_xlfn.XLOOKUP(A198,'Tab D - Statistical Grants'!A:A,'Tab D - Statistical Grants'!B:B,"0",0)</f>
        <v>0</v>
      </c>
      <c r="H198" s="66" t="str">
        <f>_xlfn.XLOOKUP(A211,'Tab E - Rev in Different Years'!A:A,'Tab E - Rev in Different Years'!B:B,"0",0)</f>
        <v>0</v>
      </c>
      <c r="I198" s="25">
        <f>-_xlfn.XLOOKUP(A198,'Tab G - Accrual Comparison'!A:A,'Tab G - Accrual Comparison'!F:F,"0",0)</f>
        <v>0</v>
      </c>
      <c r="L198" s="15">
        <f t="shared" si="6"/>
        <v>0</v>
      </c>
      <c r="N198" s="15">
        <f t="shared" si="7"/>
        <v>0</v>
      </c>
    </row>
    <row r="199" spans="2:14">
      <c r="B199"/>
      <c r="F199" s="78">
        <f>_xlfn.XLOOKUP(A199,'Tab B - TN_GR_A13_Pivot'!A:A,'Tab B - TN_GR_A13_Pivot'!C:C,"0",0)</f>
        <v>0</v>
      </c>
      <c r="G199" s="78">
        <f>_xlfn.XLOOKUP(A199,'Tab D - Statistical Grants'!A:A,'Tab D - Statistical Grants'!B:B,"0",0)</f>
        <v>0</v>
      </c>
      <c r="H199" s="66">
        <f>_xlfn.XLOOKUP(A212,'Tab E - Rev in Different Years'!A:A,'Tab E - Rev in Different Years'!B:B,"0",0)</f>
        <v>0</v>
      </c>
      <c r="I199" s="25">
        <f>-_xlfn.XLOOKUP(A199,'Tab G - Accrual Comparison'!A:A,'Tab G - Accrual Comparison'!F:F,"0",0)</f>
        <v>0</v>
      </c>
      <c r="L199" s="15">
        <f t="shared" si="6"/>
        <v>0</v>
      </c>
      <c r="N199" s="15">
        <f t="shared" si="7"/>
        <v>0</v>
      </c>
    </row>
    <row r="200" spans="2:14">
      <c r="B200"/>
      <c r="F200" s="78">
        <f>_xlfn.XLOOKUP(A200,'Tab B - TN_GR_A13_Pivot'!A:A,'Tab B - TN_GR_A13_Pivot'!C:C,"0",0)</f>
        <v>0</v>
      </c>
      <c r="G200" s="78">
        <f>_xlfn.XLOOKUP(A200,'Tab D - Statistical Grants'!A:A,'Tab D - Statistical Grants'!B:B,"0",0)</f>
        <v>0</v>
      </c>
      <c r="H200" s="66">
        <f>_xlfn.XLOOKUP(A213,'Tab E - Rev in Different Years'!A:A,'Tab E - Rev in Different Years'!B:B,"0",0)</f>
        <v>0</v>
      </c>
      <c r="I200" s="25">
        <f>-_xlfn.XLOOKUP(A200,'Tab G - Accrual Comparison'!A:A,'Tab G - Accrual Comparison'!F:F,"0",0)</f>
        <v>0</v>
      </c>
      <c r="L200" s="15">
        <f t="shared" si="6"/>
        <v>0</v>
      </c>
      <c r="N200" s="15">
        <f t="shared" si="7"/>
        <v>0</v>
      </c>
    </row>
    <row r="201" spans="2:14">
      <c r="B201"/>
      <c r="F201" s="78">
        <f>_xlfn.XLOOKUP(A201,'Tab B - TN_GR_A13_Pivot'!A:A,'Tab B - TN_GR_A13_Pivot'!C:C,"0",0)</f>
        <v>0</v>
      </c>
      <c r="G201" s="78">
        <f>_xlfn.XLOOKUP(A201,'Tab D - Statistical Grants'!A:A,'Tab D - Statistical Grants'!B:B,"0",0)</f>
        <v>0</v>
      </c>
      <c r="H201" s="66">
        <f>_xlfn.XLOOKUP(A214,'Tab E - Rev in Different Years'!A:A,'Tab E - Rev in Different Years'!B:B,"0",0)</f>
        <v>0</v>
      </c>
      <c r="I201" s="25">
        <f>-_xlfn.XLOOKUP(A201,'Tab G - Accrual Comparison'!A:A,'Tab G - Accrual Comparison'!F:F,"0",0)</f>
        <v>0</v>
      </c>
      <c r="L201" s="15">
        <f t="shared" si="6"/>
        <v>0</v>
      </c>
      <c r="N201" s="15">
        <f t="shared" si="7"/>
        <v>0</v>
      </c>
    </row>
    <row r="202" spans="2:14">
      <c r="B202"/>
      <c r="F202" s="78">
        <f>_xlfn.XLOOKUP(A202,'Tab B - TN_GR_A13_Pivot'!A:A,'Tab B - TN_GR_A13_Pivot'!C:C,"0",0)</f>
        <v>0</v>
      </c>
      <c r="G202" s="78">
        <f>_xlfn.XLOOKUP(A202,'Tab D - Statistical Grants'!A:A,'Tab D - Statistical Grants'!B:B,"0",0)</f>
        <v>0</v>
      </c>
      <c r="H202" s="66" t="str">
        <f>_xlfn.XLOOKUP(A215,'Tab E - Rev in Different Years'!A:A,'Tab E - Rev in Different Years'!B:B,"0",0)</f>
        <v>0</v>
      </c>
      <c r="I202" s="25">
        <f>-_xlfn.XLOOKUP(A202,'Tab G - Accrual Comparison'!A:A,'Tab G - Accrual Comparison'!F:F,"0",0)</f>
        <v>0</v>
      </c>
      <c r="L202" s="15">
        <f t="shared" si="6"/>
        <v>0</v>
      </c>
      <c r="N202" s="15">
        <f t="shared" si="7"/>
        <v>0</v>
      </c>
    </row>
    <row r="203" spans="2:14">
      <c r="B203"/>
      <c r="F203" s="78">
        <f>_xlfn.XLOOKUP(A203,'Tab B - TN_GR_A13_Pivot'!A:A,'Tab B - TN_GR_A13_Pivot'!C:C,"0",0)</f>
        <v>0</v>
      </c>
      <c r="G203" s="78">
        <f>_xlfn.XLOOKUP(A203,'Tab D - Statistical Grants'!A:A,'Tab D - Statistical Grants'!B:B,"0",0)</f>
        <v>0</v>
      </c>
      <c r="H203" s="66" t="str">
        <f>_xlfn.XLOOKUP(A216,'Tab E - Rev in Different Years'!A:A,'Tab E - Rev in Different Years'!B:B,"0",0)</f>
        <v>0</v>
      </c>
      <c r="I203" s="25">
        <f>-_xlfn.XLOOKUP(A203,'Tab G - Accrual Comparison'!A:A,'Tab G - Accrual Comparison'!F:F,"0",0)</f>
        <v>0</v>
      </c>
      <c r="L203" s="15">
        <f t="shared" ref="L203:L266" si="8">SUM(E203:K203)</f>
        <v>0</v>
      </c>
      <c r="N203" s="15">
        <f t="shared" ref="N203:N266" si="9">C203+F203+G203</f>
        <v>0</v>
      </c>
    </row>
    <row r="204" spans="2:14">
      <c r="B204"/>
      <c r="F204" s="78">
        <f>_xlfn.XLOOKUP(A204,'Tab B - TN_GR_A13_Pivot'!A:A,'Tab B - TN_GR_A13_Pivot'!C:C,"0",0)</f>
        <v>0</v>
      </c>
      <c r="G204" s="78">
        <f>_xlfn.XLOOKUP(A204,'Tab D - Statistical Grants'!A:A,'Tab D - Statistical Grants'!B:B,"0",0)</f>
        <v>0</v>
      </c>
      <c r="H204" s="66">
        <f>_xlfn.XLOOKUP(A217,'Tab E - Rev in Different Years'!A:A,'Tab E - Rev in Different Years'!B:B,"0",0)</f>
        <v>0</v>
      </c>
      <c r="I204" s="25">
        <f>-_xlfn.XLOOKUP(A204,'Tab G - Accrual Comparison'!A:A,'Tab G - Accrual Comparison'!F:F,"0",0)</f>
        <v>0</v>
      </c>
      <c r="L204" s="15">
        <f t="shared" si="8"/>
        <v>0</v>
      </c>
      <c r="N204" s="15">
        <f t="shared" si="9"/>
        <v>0</v>
      </c>
    </row>
    <row r="205" spans="2:14">
      <c r="B205"/>
      <c r="F205" s="78">
        <f>_xlfn.XLOOKUP(A205,'Tab B - TN_GR_A13_Pivot'!A:A,'Tab B - TN_GR_A13_Pivot'!C:C,"0",0)</f>
        <v>0</v>
      </c>
      <c r="G205" s="78">
        <f>_xlfn.XLOOKUP(A205,'Tab D - Statistical Grants'!A:A,'Tab D - Statistical Grants'!B:B,"0",0)</f>
        <v>0</v>
      </c>
      <c r="H205" s="66" t="str">
        <f>_xlfn.XLOOKUP(A218,'Tab E - Rev in Different Years'!A:A,'Tab E - Rev in Different Years'!B:B,"0",0)</f>
        <v>0</v>
      </c>
      <c r="I205" s="25">
        <f>-_xlfn.XLOOKUP(A205,'Tab G - Accrual Comparison'!A:A,'Tab G - Accrual Comparison'!F:F,"0",0)</f>
        <v>0</v>
      </c>
      <c r="L205" s="15">
        <f t="shared" si="8"/>
        <v>0</v>
      </c>
      <c r="N205" s="15">
        <f t="shared" si="9"/>
        <v>0</v>
      </c>
    </row>
    <row r="206" spans="2:14">
      <c r="B206"/>
      <c r="F206" s="78">
        <f>_xlfn.XLOOKUP(A206,'Tab B - TN_GR_A13_Pivot'!A:A,'Tab B - TN_GR_A13_Pivot'!C:C,"0",0)</f>
        <v>0</v>
      </c>
      <c r="G206" s="78">
        <f>_xlfn.XLOOKUP(A206,'Tab D - Statistical Grants'!A:A,'Tab D - Statistical Grants'!B:B,"0",0)</f>
        <v>0</v>
      </c>
      <c r="H206" s="66" t="str">
        <f>_xlfn.XLOOKUP(A219,'Tab E - Rev in Different Years'!A:A,'Tab E - Rev in Different Years'!B:B,"0",0)</f>
        <v>0</v>
      </c>
      <c r="I206" s="25">
        <f>-_xlfn.XLOOKUP(A206,'Tab G - Accrual Comparison'!A:A,'Tab G - Accrual Comparison'!F:F,"0",0)</f>
        <v>0</v>
      </c>
      <c r="L206" s="15">
        <f t="shared" si="8"/>
        <v>0</v>
      </c>
      <c r="N206" s="15">
        <f t="shared" si="9"/>
        <v>0</v>
      </c>
    </row>
    <row r="207" spans="2:14">
      <c r="B207"/>
      <c r="F207" s="78">
        <f>_xlfn.XLOOKUP(A207,'Tab B - TN_GR_A13_Pivot'!A:A,'Tab B - TN_GR_A13_Pivot'!C:C,"0",0)</f>
        <v>0</v>
      </c>
      <c r="G207" s="78">
        <f>_xlfn.XLOOKUP(A207,'Tab D - Statistical Grants'!A:A,'Tab D - Statistical Grants'!B:B,"0",0)</f>
        <v>0</v>
      </c>
      <c r="H207" s="66" t="str">
        <f>_xlfn.XLOOKUP(A220,'Tab E - Rev in Different Years'!A:A,'Tab E - Rev in Different Years'!B:B,"0",0)</f>
        <v>0</v>
      </c>
      <c r="I207" s="25">
        <f>-_xlfn.XLOOKUP(A207,'Tab G - Accrual Comparison'!A:A,'Tab G - Accrual Comparison'!F:F,"0",0)</f>
        <v>0</v>
      </c>
      <c r="L207" s="15">
        <f t="shared" si="8"/>
        <v>0</v>
      </c>
      <c r="N207" s="15">
        <f t="shared" si="9"/>
        <v>0</v>
      </c>
    </row>
    <row r="208" spans="2:14">
      <c r="B208"/>
      <c r="F208" s="78">
        <f>_xlfn.XLOOKUP(A208,'Tab B - TN_GR_A13_Pivot'!A:A,'Tab B - TN_GR_A13_Pivot'!C:C,"0",0)</f>
        <v>0</v>
      </c>
      <c r="G208" s="78">
        <f>_xlfn.XLOOKUP(A208,'Tab D - Statistical Grants'!A:A,'Tab D - Statistical Grants'!B:B,"0",0)</f>
        <v>0</v>
      </c>
      <c r="H208" s="66" t="str">
        <f>_xlfn.XLOOKUP(A221,'Tab E - Rev in Different Years'!A:A,'Tab E - Rev in Different Years'!B:B,"0",0)</f>
        <v>0</v>
      </c>
      <c r="I208" s="25">
        <f>-_xlfn.XLOOKUP(A208,'Tab G - Accrual Comparison'!A:A,'Tab G - Accrual Comparison'!F:F,"0",0)</f>
        <v>0</v>
      </c>
      <c r="L208" s="15">
        <f t="shared" si="8"/>
        <v>0</v>
      </c>
      <c r="N208" s="15">
        <f t="shared" si="9"/>
        <v>0</v>
      </c>
    </row>
    <row r="209" spans="2:14">
      <c r="B209"/>
      <c r="F209" s="78">
        <f>_xlfn.XLOOKUP(A209,'Tab B - TN_GR_A13_Pivot'!A:A,'Tab B - TN_GR_A13_Pivot'!C:C,"0",0)</f>
        <v>0</v>
      </c>
      <c r="G209" s="78">
        <f>_xlfn.XLOOKUP(A209,'Tab D - Statistical Grants'!A:A,'Tab D - Statistical Grants'!B:B,"0",0)</f>
        <v>0</v>
      </c>
      <c r="H209" s="66">
        <f>_xlfn.XLOOKUP(A222,'Tab E - Rev in Different Years'!A:A,'Tab E - Rev in Different Years'!B:B,"0",0)</f>
        <v>0</v>
      </c>
      <c r="I209" s="25">
        <f>-_xlfn.XLOOKUP(A209,'Tab G - Accrual Comparison'!A:A,'Tab G - Accrual Comparison'!F:F,"0",0)</f>
        <v>0</v>
      </c>
      <c r="L209" s="15">
        <f t="shared" si="8"/>
        <v>0</v>
      </c>
      <c r="N209" s="15">
        <f t="shared" si="9"/>
        <v>0</v>
      </c>
    </row>
    <row r="210" spans="2:14">
      <c r="B210"/>
      <c r="F210" s="78">
        <f>_xlfn.XLOOKUP(A210,'Tab B - TN_GR_A13_Pivot'!A:A,'Tab B - TN_GR_A13_Pivot'!C:C,"0",0)</f>
        <v>0</v>
      </c>
      <c r="G210" s="78">
        <f>_xlfn.XLOOKUP(A210,'Tab D - Statistical Grants'!A:A,'Tab D - Statistical Grants'!B:B,"0",0)</f>
        <v>0</v>
      </c>
      <c r="H210" s="66" t="str">
        <f>_xlfn.XLOOKUP(A223,'Tab E - Rev in Different Years'!A:A,'Tab E - Rev in Different Years'!B:B,"0",0)</f>
        <v>0</v>
      </c>
      <c r="I210" s="25">
        <f>-_xlfn.XLOOKUP(A210,'Tab G - Accrual Comparison'!A:A,'Tab G - Accrual Comparison'!F:F,"0",0)</f>
        <v>0</v>
      </c>
      <c r="L210" s="15">
        <f t="shared" si="8"/>
        <v>0</v>
      </c>
      <c r="N210" s="15">
        <f t="shared" si="9"/>
        <v>0</v>
      </c>
    </row>
    <row r="211" spans="2:14">
      <c r="B211"/>
      <c r="F211" s="78">
        <f>_xlfn.XLOOKUP(A211,'Tab B - TN_GR_A13_Pivot'!A:A,'Tab B - TN_GR_A13_Pivot'!C:C,"0",0)</f>
        <v>0</v>
      </c>
      <c r="G211" s="78">
        <f>_xlfn.XLOOKUP(A211,'Tab D - Statistical Grants'!A:A,'Tab D - Statistical Grants'!B:B,"0",0)</f>
        <v>0</v>
      </c>
      <c r="H211" s="66">
        <f>_xlfn.XLOOKUP(A224,'Tab E - Rev in Different Years'!A:A,'Tab E - Rev in Different Years'!B:B,"0",0)</f>
        <v>0</v>
      </c>
      <c r="I211" s="25">
        <f>-_xlfn.XLOOKUP(A211,'Tab G - Accrual Comparison'!A:A,'Tab G - Accrual Comparison'!F:F,"0",0)</f>
        <v>0</v>
      </c>
      <c r="L211" s="15">
        <f t="shared" si="8"/>
        <v>0</v>
      </c>
      <c r="N211" s="15">
        <f t="shared" si="9"/>
        <v>0</v>
      </c>
    </row>
    <row r="212" spans="2:14">
      <c r="B212"/>
      <c r="F212" s="78">
        <f>_xlfn.XLOOKUP(A212,'Tab B - TN_GR_A13_Pivot'!A:A,'Tab B - TN_GR_A13_Pivot'!C:C,"0",0)</f>
        <v>0</v>
      </c>
      <c r="G212" s="78">
        <f>_xlfn.XLOOKUP(A212,'Tab D - Statistical Grants'!A:A,'Tab D - Statistical Grants'!B:B,"0",0)</f>
        <v>0</v>
      </c>
      <c r="H212" s="66">
        <f>_xlfn.XLOOKUP(A225,'Tab E - Rev in Different Years'!A:A,'Tab E - Rev in Different Years'!B:B,"0",0)</f>
        <v>0</v>
      </c>
      <c r="I212" s="25">
        <f>-_xlfn.XLOOKUP(A212,'Tab G - Accrual Comparison'!A:A,'Tab G - Accrual Comparison'!F:F,"0",0)</f>
        <v>0</v>
      </c>
      <c r="L212" s="15">
        <f t="shared" si="8"/>
        <v>0</v>
      </c>
      <c r="N212" s="15">
        <f t="shared" si="9"/>
        <v>0</v>
      </c>
    </row>
    <row r="213" spans="2:14">
      <c r="B213"/>
      <c r="F213" s="78">
        <f>_xlfn.XLOOKUP(A213,'Tab B - TN_GR_A13_Pivot'!A:A,'Tab B - TN_GR_A13_Pivot'!C:C,"0",0)</f>
        <v>0</v>
      </c>
      <c r="G213" s="78">
        <f>_xlfn.XLOOKUP(A213,'Tab D - Statistical Grants'!A:A,'Tab D - Statistical Grants'!B:B,"0",0)</f>
        <v>0</v>
      </c>
      <c r="H213" s="66">
        <f>_xlfn.XLOOKUP(A226,'Tab E - Rev in Different Years'!A:A,'Tab E - Rev in Different Years'!B:B,"0",0)</f>
        <v>0</v>
      </c>
      <c r="I213" s="25">
        <f>-_xlfn.XLOOKUP(A213,'Tab G - Accrual Comparison'!A:A,'Tab G - Accrual Comparison'!F:F,"0",0)</f>
        <v>0</v>
      </c>
      <c r="L213" s="15">
        <f t="shared" si="8"/>
        <v>0</v>
      </c>
      <c r="N213" s="15">
        <f t="shared" si="9"/>
        <v>0</v>
      </c>
    </row>
    <row r="214" spans="2:14">
      <c r="B214"/>
      <c r="F214" s="78">
        <f>_xlfn.XLOOKUP(A214,'Tab B - TN_GR_A13_Pivot'!A:A,'Tab B - TN_GR_A13_Pivot'!C:C,"0",0)</f>
        <v>0</v>
      </c>
      <c r="G214" s="78">
        <f>_xlfn.XLOOKUP(A214,'Tab D - Statistical Grants'!A:A,'Tab D - Statistical Grants'!B:B,"0",0)</f>
        <v>0</v>
      </c>
      <c r="H214" s="66" t="str">
        <f>_xlfn.XLOOKUP(A227,'Tab E - Rev in Different Years'!A:A,'Tab E - Rev in Different Years'!B:B,"0",0)</f>
        <v>0</v>
      </c>
      <c r="I214" s="25">
        <f>-_xlfn.XLOOKUP(A214,'Tab G - Accrual Comparison'!A:A,'Tab G - Accrual Comparison'!F:F,"0",0)</f>
        <v>0</v>
      </c>
      <c r="L214" s="15">
        <f t="shared" si="8"/>
        <v>0</v>
      </c>
      <c r="N214" s="15">
        <f t="shared" si="9"/>
        <v>0</v>
      </c>
    </row>
    <row r="215" spans="2:14">
      <c r="B215"/>
      <c r="F215" s="78">
        <f>_xlfn.XLOOKUP(A215,'Tab B - TN_GR_A13_Pivot'!A:A,'Tab B - TN_GR_A13_Pivot'!C:C,"0",0)</f>
        <v>0</v>
      </c>
      <c r="G215" s="78">
        <f>_xlfn.XLOOKUP(A215,'Tab D - Statistical Grants'!A:A,'Tab D - Statistical Grants'!B:B,"0",0)</f>
        <v>0</v>
      </c>
      <c r="H215" s="66" t="str">
        <f>_xlfn.XLOOKUP(A228,'Tab E - Rev in Different Years'!A:A,'Tab E - Rev in Different Years'!B:B,"0",0)</f>
        <v>0</v>
      </c>
      <c r="I215" s="25">
        <f>-_xlfn.XLOOKUP(A215,'Tab G - Accrual Comparison'!A:A,'Tab G - Accrual Comparison'!F:F,"0",0)</f>
        <v>0</v>
      </c>
      <c r="L215" s="15">
        <f t="shared" si="8"/>
        <v>0</v>
      </c>
      <c r="N215" s="15">
        <f t="shared" si="9"/>
        <v>0</v>
      </c>
    </row>
    <row r="216" spans="2:14">
      <c r="B216"/>
      <c r="F216" s="78">
        <f>_xlfn.XLOOKUP(A216,'Tab B - TN_GR_A13_Pivot'!A:A,'Tab B - TN_GR_A13_Pivot'!C:C,"0",0)</f>
        <v>0</v>
      </c>
      <c r="G216" s="78">
        <f>_xlfn.XLOOKUP(A216,'Tab D - Statistical Grants'!A:A,'Tab D - Statistical Grants'!B:B,"0",0)</f>
        <v>0</v>
      </c>
      <c r="H216" s="66">
        <f>_xlfn.XLOOKUP(A229,'Tab E - Rev in Different Years'!A:A,'Tab E - Rev in Different Years'!B:B,"0",0)</f>
        <v>0</v>
      </c>
      <c r="I216" s="25">
        <f>-_xlfn.XLOOKUP(A216,'Tab G - Accrual Comparison'!A:A,'Tab G - Accrual Comparison'!F:F,"0",0)</f>
        <v>0</v>
      </c>
      <c r="L216" s="15">
        <f t="shared" si="8"/>
        <v>0</v>
      </c>
      <c r="N216" s="15">
        <f t="shared" si="9"/>
        <v>0</v>
      </c>
    </row>
    <row r="217" spans="2:14">
      <c r="B217"/>
      <c r="F217" s="78">
        <f>_xlfn.XLOOKUP(A217,'Tab B - TN_GR_A13_Pivot'!A:A,'Tab B - TN_GR_A13_Pivot'!C:C,"0",0)</f>
        <v>0</v>
      </c>
      <c r="G217" s="78">
        <f>_xlfn.XLOOKUP(A217,'Tab D - Statistical Grants'!A:A,'Tab D - Statistical Grants'!B:B,"0",0)</f>
        <v>0</v>
      </c>
      <c r="H217" s="66" t="str">
        <f>_xlfn.XLOOKUP(A230,'Tab E - Rev in Different Years'!A:A,'Tab E - Rev in Different Years'!B:B,"0",0)</f>
        <v>0</v>
      </c>
      <c r="I217" s="25">
        <f>-_xlfn.XLOOKUP(A217,'Tab G - Accrual Comparison'!A:A,'Tab G - Accrual Comparison'!F:F,"0",0)</f>
        <v>0</v>
      </c>
      <c r="L217" s="15">
        <f t="shared" si="8"/>
        <v>0</v>
      </c>
      <c r="N217" s="15">
        <f t="shared" si="9"/>
        <v>0</v>
      </c>
    </row>
    <row r="218" spans="2:14">
      <c r="B218"/>
      <c r="F218" s="78">
        <f>_xlfn.XLOOKUP(A218,'Tab B - TN_GR_A13_Pivot'!A:A,'Tab B - TN_GR_A13_Pivot'!C:C,"0",0)</f>
        <v>0</v>
      </c>
      <c r="G218" s="78">
        <f>_xlfn.XLOOKUP(A218,'Tab D - Statistical Grants'!A:A,'Tab D - Statistical Grants'!B:B,"0",0)</f>
        <v>0</v>
      </c>
      <c r="H218" s="66" t="str">
        <f>_xlfn.XLOOKUP(A231,'Tab E - Rev in Different Years'!A:A,'Tab E - Rev in Different Years'!B:B,"0",0)</f>
        <v>0</v>
      </c>
      <c r="I218" s="25">
        <f>-_xlfn.XLOOKUP(A218,'Tab G - Accrual Comparison'!A:A,'Tab G - Accrual Comparison'!F:F,"0",0)</f>
        <v>0</v>
      </c>
      <c r="L218" s="15">
        <f t="shared" si="8"/>
        <v>0</v>
      </c>
      <c r="N218" s="15">
        <f t="shared" si="9"/>
        <v>0</v>
      </c>
    </row>
    <row r="219" spans="2:14">
      <c r="B219"/>
      <c r="F219" s="78">
        <f>_xlfn.XLOOKUP(A219,'Tab B - TN_GR_A13_Pivot'!A:A,'Tab B - TN_GR_A13_Pivot'!C:C,"0",0)</f>
        <v>0</v>
      </c>
      <c r="G219" s="78">
        <f>_xlfn.XLOOKUP(A219,'Tab D - Statistical Grants'!A:A,'Tab D - Statistical Grants'!B:B,"0",0)</f>
        <v>0</v>
      </c>
      <c r="H219" s="66" t="str">
        <f>_xlfn.XLOOKUP(A232,'Tab E - Rev in Different Years'!A:A,'Tab E - Rev in Different Years'!B:B,"0",0)</f>
        <v>0</v>
      </c>
      <c r="I219" s="25">
        <f>-_xlfn.XLOOKUP(A219,'Tab G - Accrual Comparison'!A:A,'Tab G - Accrual Comparison'!F:F,"0",0)</f>
        <v>0</v>
      </c>
      <c r="L219" s="15">
        <f t="shared" si="8"/>
        <v>0</v>
      </c>
      <c r="N219" s="15">
        <f t="shared" si="9"/>
        <v>0</v>
      </c>
    </row>
    <row r="220" spans="2:14">
      <c r="B220"/>
      <c r="F220" s="78">
        <f>_xlfn.XLOOKUP(A220,'Tab B - TN_GR_A13_Pivot'!A:A,'Tab B - TN_GR_A13_Pivot'!C:C,"0",0)</f>
        <v>0</v>
      </c>
      <c r="G220" s="78">
        <f>_xlfn.XLOOKUP(A220,'Tab D - Statistical Grants'!A:A,'Tab D - Statistical Grants'!B:B,"0",0)</f>
        <v>0</v>
      </c>
      <c r="H220" s="66" t="str">
        <f>_xlfn.XLOOKUP(A233,'Tab E - Rev in Different Years'!A:A,'Tab E - Rev in Different Years'!B:B,"0",0)</f>
        <v>0</v>
      </c>
      <c r="I220" s="25">
        <f>-_xlfn.XLOOKUP(A220,'Tab G - Accrual Comparison'!A:A,'Tab G - Accrual Comparison'!F:F,"0",0)</f>
        <v>0</v>
      </c>
      <c r="L220" s="15">
        <f t="shared" si="8"/>
        <v>0</v>
      </c>
      <c r="N220" s="15">
        <f t="shared" si="9"/>
        <v>0</v>
      </c>
    </row>
    <row r="221" spans="2:14">
      <c r="B221"/>
      <c r="F221" s="78">
        <f>_xlfn.XLOOKUP(A221,'Tab B - TN_GR_A13_Pivot'!A:A,'Tab B - TN_GR_A13_Pivot'!C:C,"0",0)</f>
        <v>0</v>
      </c>
      <c r="G221" s="78">
        <f>_xlfn.XLOOKUP(A221,'Tab D - Statistical Grants'!A:A,'Tab D - Statistical Grants'!B:B,"0",0)</f>
        <v>0</v>
      </c>
      <c r="H221" s="66" t="str">
        <f>_xlfn.XLOOKUP(A234,'Tab E - Rev in Different Years'!A:A,'Tab E - Rev in Different Years'!B:B,"0",0)</f>
        <v>0</v>
      </c>
      <c r="I221" s="25">
        <f>-_xlfn.XLOOKUP(A221,'Tab G - Accrual Comparison'!A:A,'Tab G - Accrual Comparison'!F:F,"0",0)</f>
        <v>0</v>
      </c>
      <c r="L221" s="15">
        <f t="shared" si="8"/>
        <v>0</v>
      </c>
      <c r="N221" s="15">
        <f t="shared" si="9"/>
        <v>0</v>
      </c>
    </row>
    <row r="222" spans="2:14">
      <c r="B222"/>
      <c r="F222" s="78">
        <f>_xlfn.XLOOKUP(A222,'Tab B - TN_GR_A13_Pivot'!A:A,'Tab B - TN_GR_A13_Pivot'!C:C,"0",0)</f>
        <v>0</v>
      </c>
      <c r="G222" s="78">
        <f>_xlfn.XLOOKUP(A222,'Tab D - Statistical Grants'!A:A,'Tab D - Statistical Grants'!B:B,"0",0)</f>
        <v>0</v>
      </c>
      <c r="H222" s="66" t="str">
        <f>_xlfn.XLOOKUP(A235,'Tab E - Rev in Different Years'!A:A,'Tab E - Rev in Different Years'!B:B,"0",0)</f>
        <v>0</v>
      </c>
      <c r="I222" s="25">
        <f>-_xlfn.XLOOKUP(A222,'Tab G - Accrual Comparison'!A:A,'Tab G - Accrual Comparison'!F:F,"0",0)</f>
        <v>0</v>
      </c>
      <c r="L222" s="15">
        <f t="shared" si="8"/>
        <v>0</v>
      </c>
      <c r="N222" s="15">
        <f t="shared" si="9"/>
        <v>0</v>
      </c>
    </row>
    <row r="223" spans="2:14">
      <c r="B223"/>
      <c r="F223" s="78">
        <f>_xlfn.XLOOKUP(A223,'Tab B - TN_GR_A13_Pivot'!A:A,'Tab B - TN_GR_A13_Pivot'!C:C,"0",0)</f>
        <v>0</v>
      </c>
      <c r="G223" s="78">
        <f>_xlfn.XLOOKUP(A223,'Tab D - Statistical Grants'!A:A,'Tab D - Statistical Grants'!B:B,"0",0)</f>
        <v>0</v>
      </c>
      <c r="H223" s="66">
        <f>_xlfn.XLOOKUP(A236,'Tab E - Rev in Different Years'!A:A,'Tab E - Rev in Different Years'!B:B,"0",0)</f>
        <v>0</v>
      </c>
      <c r="I223" s="25">
        <f>-_xlfn.XLOOKUP(A223,'Tab G - Accrual Comparison'!A:A,'Tab G - Accrual Comparison'!F:F,"0",0)</f>
        <v>0</v>
      </c>
      <c r="L223" s="15">
        <f t="shared" si="8"/>
        <v>0</v>
      </c>
      <c r="N223" s="15">
        <f t="shared" si="9"/>
        <v>0</v>
      </c>
    </row>
    <row r="224" spans="2:14">
      <c r="B224"/>
      <c r="F224" s="78">
        <f>_xlfn.XLOOKUP(A224,'Tab B - TN_GR_A13_Pivot'!A:A,'Tab B - TN_GR_A13_Pivot'!C:C,"0",0)</f>
        <v>0</v>
      </c>
      <c r="G224" s="78">
        <f>_xlfn.XLOOKUP(A224,'Tab D - Statistical Grants'!A:A,'Tab D - Statistical Grants'!B:B,"0",0)</f>
        <v>0</v>
      </c>
      <c r="H224" s="66">
        <f>_xlfn.XLOOKUP(A237,'Tab E - Rev in Different Years'!A:A,'Tab E - Rev in Different Years'!B:B,"0",0)</f>
        <v>0</v>
      </c>
      <c r="I224" s="25">
        <f>-_xlfn.XLOOKUP(A224,'Tab G - Accrual Comparison'!A:A,'Tab G - Accrual Comparison'!F:F,"0",0)</f>
        <v>0</v>
      </c>
      <c r="L224" s="15">
        <f t="shared" si="8"/>
        <v>0</v>
      </c>
      <c r="N224" s="15">
        <f t="shared" si="9"/>
        <v>0</v>
      </c>
    </row>
    <row r="225" spans="2:14">
      <c r="B225"/>
      <c r="F225" s="78">
        <f>_xlfn.XLOOKUP(A225,'Tab B - TN_GR_A13_Pivot'!A:A,'Tab B - TN_GR_A13_Pivot'!C:C,"0",0)</f>
        <v>0</v>
      </c>
      <c r="G225" s="78">
        <f>_xlfn.XLOOKUP(A225,'Tab D - Statistical Grants'!A:A,'Tab D - Statistical Grants'!B:B,"0",0)</f>
        <v>0</v>
      </c>
      <c r="H225" s="66">
        <f>_xlfn.XLOOKUP(A238,'Tab E - Rev in Different Years'!A:A,'Tab E - Rev in Different Years'!B:B,"0",0)</f>
        <v>0</v>
      </c>
      <c r="I225" s="25">
        <f>-_xlfn.XLOOKUP(A225,'Tab G - Accrual Comparison'!A:A,'Tab G - Accrual Comparison'!F:F,"0",0)</f>
        <v>0</v>
      </c>
      <c r="L225" s="15">
        <f t="shared" si="8"/>
        <v>0</v>
      </c>
      <c r="N225" s="15">
        <f t="shared" si="9"/>
        <v>0</v>
      </c>
    </row>
    <row r="226" spans="2:14">
      <c r="B226"/>
      <c r="F226" s="78">
        <f>_xlfn.XLOOKUP(A226,'Tab B - TN_GR_A13_Pivot'!A:A,'Tab B - TN_GR_A13_Pivot'!C:C,"0",0)</f>
        <v>0</v>
      </c>
      <c r="G226" s="78">
        <f>_xlfn.XLOOKUP(A226,'Tab D - Statistical Grants'!A:A,'Tab D - Statistical Grants'!B:B,"0",0)</f>
        <v>0</v>
      </c>
      <c r="H226" s="66" t="str">
        <f>_xlfn.XLOOKUP(A239,'Tab E - Rev in Different Years'!A:A,'Tab E - Rev in Different Years'!B:B,"0",0)</f>
        <v>0</v>
      </c>
      <c r="I226" s="25">
        <f>-_xlfn.XLOOKUP(A226,'Tab G - Accrual Comparison'!A:A,'Tab G - Accrual Comparison'!F:F,"0",0)</f>
        <v>0</v>
      </c>
      <c r="L226" s="15">
        <f t="shared" si="8"/>
        <v>0</v>
      </c>
      <c r="N226" s="15">
        <f t="shared" si="9"/>
        <v>0</v>
      </c>
    </row>
    <row r="227" spans="2:14">
      <c r="B227"/>
      <c r="F227" s="78">
        <f>_xlfn.XLOOKUP(A227,'Tab B - TN_GR_A13_Pivot'!A:A,'Tab B - TN_GR_A13_Pivot'!C:C,"0",0)</f>
        <v>0</v>
      </c>
      <c r="G227" s="78">
        <f>_xlfn.XLOOKUP(A227,'Tab D - Statistical Grants'!A:A,'Tab D - Statistical Grants'!B:B,"0",0)</f>
        <v>0</v>
      </c>
      <c r="H227" s="66" t="str">
        <f>_xlfn.XLOOKUP(A240,'Tab E - Rev in Different Years'!A:A,'Tab E - Rev in Different Years'!B:B,"0",0)</f>
        <v>0</v>
      </c>
      <c r="I227" s="25">
        <f>-_xlfn.XLOOKUP(A227,'Tab G - Accrual Comparison'!A:A,'Tab G - Accrual Comparison'!F:F,"0",0)</f>
        <v>0</v>
      </c>
      <c r="L227" s="15">
        <f t="shared" si="8"/>
        <v>0</v>
      </c>
      <c r="N227" s="15">
        <f t="shared" si="9"/>
        <v>0</v>
      </c>
    </row>
    <row r="228" spans="2:14">
      <c r="B228"/>
      <c r="F228" s="78">
        <f>_xlfn.XLOOKUP(A228,'Tab B - TN_GR_A13_Pivot'!A:A,'Tab B - TN_GR_A13_Pivot'!C:C,"0",0)</f>
        <v>0</v>
      </c>
      <c r="G228" s="78">
        <f>_xlfn.XLOOKUP(A228,'Tab D - Statistical Grants'!A:A,'Tab D - Statistical Grants'!B:B,"0",0)</f>
        <v>0</v>
      </c>
      <c r="H228" s="66">
        <f>_xlfn.XLOOKUP(A241,'Tab E - Rev in Different Years'!A:A,'Tab E - Rev in Different Years'!B:B,"0",0)</f>
        <v>0</v>
      </c>
      <c r="I228" s="25">
        <f>-_xlfn.XLOOKUP(A228,'Tab G - Accrual Comparison'!A:A,'Tab G - Accrual Comparison'!F:F,"0",0)</f>
        <v>0</v>
      </c>
      <c r="L228" s="15">
        <f t="shared" si="8"/>
        <v>0</v>
      </c>
      <c r="N228" s="15">
        <f t="shared" si="9"/>
        <v>0</v>
      </c>
    </row>
    <row r="229" spans="2:14">
      <c r="B229"/>
      <c r="F229" s="78">
        <f>_xlfn.XLOOKUP(A229,'Tab B - TN_GR_A13_Pivot'!A:A,'Tab B - TN_GR_A13_Pivot'!C:C,"0",0)</f>
        <v>0</v>
      </c>
      <c r="G229" s="78">
        <f>_xlfn.XLOOKUP(A229,'Tab D - Statistical Grants'!A:A,'Tab D - Statistical Grants'!B:B,"0",0)</f>
        <v>0</v>
      </c>
      <c r="H229" s="66" t="str">
        <f>_xlfn.XLOOKUP(A242,'Tab E - Rev in Different Years'!A:A,'Tab E - Rev in Different Years'!B:B,"0",0)</f>
        <v>0</v>
      </c>
      <c r="I229" s="25">
        <f>-_xlfn.XLOOKUP(A229,'Tab G - Accrual Comparison'!A:A,'Tab G - Accrual Comparison'!F:F,"0",0)</f>
        <v>0</v>
      </c>
      <c r="L229" s="15">
        <f t="shared" si="8"/>
        <v>0</v>
      </c>
      <c r="N229" s="15">
        <f t="shared" si="9"/>
        <v>0</v>
      </c>
    </row>
    <row r="230" spans="2:14">
      <c r="B230"/>
      <c r="F230" s="78">
        <f>_xlfn.XLOOKUP(A230,'Tab B - TN_GR_A13_Pivot'!A:A,'Tab B - TN_GR_A13_Pivot'!C:C,"0",0)</f>
        <v>0</v>
      </c>
      <c r="G230" s="78">
        <f>_xlfn.XLOOKUP(A230,'Tab D - Statistical Grants'!A:A,'Tab D - Statistical Grants'!B:B,"0",0)</f>
        <v>0</v>
      </c>
      <c r="H230" s="66" t="str">
        <f>_xlfn.XLOOKUP(A243,'Tab E - Rev in Different Years'!A:A,'Tab E - Rev in Different Years'!B:B,"0",0)</f>
        <v>0</v>
      </c>
      <c r="I230" s="25">
        <f>-_xlfn.XLOOKUP(A230,'Tab G - Accrual Comparison'!A:A,'Tab G - Accrual Comparison'!F:F,"0",0)</f>
        <v>0</v>
      </c>
      <c r="L230" s="15">
        <f t="shared" si="8"/>
        <v>0</v>
      </c>
      <c r="N230" s="15">
        <f t="shared" si="9"/>
        <v>0</v>
      </c>
    </row>
    <row r="231" spans="2:14">
      <c r="B231"/>
      <c r="F231" s="78">
        <f>_xlfn.XLOOKUP(A231,'Tab B - TN_GR_A13_Pivot'!A:A,'Tab B - TN_GR_A13_Pivot'!C:C,"0",0)</f>
        <v>0</v>
      </c>
      <c r="G231" s="78">
        <f>_xlfn.XLOOKUP(A231,'Tab D - Statistical Grants'!A:A,'Tab D - Statistical Grants'!B:B,"0",0)</f>
        <v>0</v>
      </c>
      <c r="H231" s="66" t="str">
        <f>_xlfn.XLOOKUP(A244,'Tab E - Rev in Different Years'!A:A,'Tab E - Rev in Different Years'!B:B,"0",0)</f>
        <v>0</v>
      </c>
      <c r="I231" s="25">
        <f>-_xlfn.XLOOKUP(A231,'Tab G - Accrual Comparison'!A:A,'Tab G - Accrual Comparison'!F:F,"0",0)</f>
        <v>0</v>
      </c>
      <c r="L231" s="15">
        <f t="shared" si="8"/>
        <v>0</v>
      </c>
      <c r="N231" s="15">
        <f t="shared" si="9"/>
        <v>0</v>
      </c>
    </row>
    <row r="232" spans="2:14">
      <c r="B232"/>
      <c r="F232" s="78">
        <f>_xlfn.XLOOKUP(A232,'Tab B - TN_GR_A13_Pivot'!A:A,'Tab B - TN_GR_A13_Pivot'!C:C,"0",0)</f>
        <v>0</v>
      </c>
      <c r="G232" s="78">
        <f>_xlfn.XLOOKUP(A232,'Tab D - Statistical Grants'!A:A,'Tab D - Statistical Grants'!B:B,"0",0)</f>
        <v>0</v>
      </c>
      <c r="H232" s="66" t="str">
        <f>_xlfn.XLOOKUP(A245,'Tab E - Rev in Different Years'!A:A,'Tab E - Rev in Different Years'!B:B,"0",0)</f>
        <v>0</v>
      </c>
      <c r="I232" s="25">
        <f>-_xlfn.XLOOKUP(A232,'Tab G - Accrual Comparison'!A:A,'Tab G - Accrual Comparison'!F:F,"0",0)</f>
        <v>0</v>
      </c>
      <c r="L232" s="15">
        <f t="shared" si="8"/>
        <v>0</v>
      </c>
      <c r="N232" s="15">
        <f t="shared" si="9"/>
        <v>0</v>
      </c>
    </row>
    <row r="233" spans="2:14">
      <c r="B233"/>
      <c r="F233" s="78">
        <f>_xlfn.XLOOKUP(A233,'Tab B - TN_GR_A13_Pivot'!A:A,'Tab B - TN_GR_A13_Pivot'!C:C,"0",0)</f>
        <v>0</v>
      </c>
      <c r="G233" s="78">
        <f>_xlfn.XLOOKUP(A233,'Tab D - Statistical Grants'!A:A,'Tab D - Statistical Grants'!B:B,"0",0)</f>
        <v>0</v>
      </c>
      <c r="H233" s="66">
        <f>_xlfn.XLOOKUP(A246,'Tab E - Rev in Different Years'!A:A,'Tab E - Rev in Different Years'!B:B,"0",0)</f>
        <v>0</v>
      </c>
      <c r="I233" s="25">
        <f>-_xlfn.XLOOKUP(A233,'Tab G - Accrual Comparison'!A:A,'Tab G - Accrual Comparison'!F:F,"0",0)</f>
        <v>0</v>
      </c>
      <c r="L233" s="15">
        <f t="shared" si="8"/>
        <v>0</v>
      </c>
      <c r="N233" s="15">
        <f t="shared" si="9"/>
        <v>0</v>
      </c>
    </row>
    <row r="234" spans="2:14">
      <c r="B234"/>
      <c r="F234" s="78">
        <f>_xlfn.XLOOKUP(A234,'Tab B - TN_GR_A13_Pivot'!A:A,'Tab B - TN_GR_A13_Pivot'!C:C,"0",0)</f>
        <v>0</v>
      </c>
      <c r="G234" s="78">
        <f>_xlfn.XLOOKUP(A234,'Tab D - Statistical Grants'!A:A,'Tab D - Statistical Grants'!B:B,"0",0)</f>
        <v>0</v>
      </c>
      <c r="H234" s="66" t="str">
        <f>_xlfn.XLOOKUP(A247,'Tab E - Rev in Different Years'!A:A,'Tab E - Rev in Different Years'!B:B,"0",0)</f>
        <v>0</v>
      </c>
      <c r="I234" s="25">
        <f>-_xlfn.XLOOKUP(A234,'Tab G - Accrual Comparison'!A:A,'Tab G - Accrual Comparison'!F:F,"0",0)</f>
        <v>0</v>
      </c>
      <c r="L234" s="15">
        <f t="shared" si="8"/>
        <v>0</v>
      </c>
      <c r="N234" s="15">
        <f t="shared" si="9"/>
        <v>0</v>
      </c>
    </row>
    <row r="235" spans="2:14">
      <c r="B235"/>
      <c r="F235" s="78">
        <f>_xlfn.XLOOKUP(A235,'Tab B - TN_GR_A13_Pivot'!A:A,'Tab B - TN_GR_A13_Pivot'!C:C,"0",0)</f>
        <v>0</v>
      </c>
      <c r="G235" s="78">
        <f>_xlfn.XLOOKUP(A235,'Tab D - Statistical Grants'!A:A,'Tab D - Statistical Grants'!B:B,"0",0)</f>
        <v>0</v>
      </c>
      <c r="H235" s="66">
        <f>_xlfn.XLOOKUP(A248,'Tab E - Rev in Different Years'!A:A,'Tab E - Rev in Different Years'!B:B,"0",0)</f>
        <v>0</v>
      </c>
      <c r="I235" s="25">
        <f>-_xlfn.XLOOKUP(A235,'Tab G - Accrual Comparison'!A:A,'Tab G - Accrual Comparison'!F:F,"0",0)</f>
        <v>0</v>
      </c>
      <c r="L235" s="15">
        <f t="shared" si="8"/>
        <v>0</v>
      </c>
      <c r="N235" s="15">
        <f t="shared" si="9"/>
        <v>0</v>
      </c>
    </row>
    <row r="236" spans="2:14">
      <c r="B236"/>
      <c r="F236" s="78">
        <f>_xlfn.XLOOKUP(A236,'Tab B - TN_GR_A13_Pivot'!A:A,'Tab B - TN_GR_A13_Pivot'!C:C,"0",0)</f>
        <v>0</v>
      </c>
      <c r="G236" s="78">
        <f>_xlfn.XLOOKUP(A236,'Tab D - Statistical Grants'!A:A,'Tab D - Statistical Grants'!B:B,"0",0)</f>
        <v>0</v>
      </c>
      <c r="H236" s="66">
        <f>_xlfn.XLOOKUP(A249,'Tab E - Rev in Different Years'!A:A,'Tab E - Rev in Different Years'!B:B,"0",0)</f>
        <v>0</v>
      </c>
      <c r="I236" s="25">
        <f>-_xlfn.XLOOKUP(A236,'Tab G - Accrual Comparison'!A:A,'Tab G - Accrual Comparison'!F:F,"0",0)</f>
        <v>0</v>
      </c>
      <c r="L236" s="15">
        <f t="shared" si="8"/>
        <v>0</v>
      </c>
      <c r="N236" s="15">
        <f t="shared" si="9"/>
        <v>0</v>
      </c>
    </row>
    <row r="237" spans="2:14">
      <c r="B237"/>
      <c r="F237" s="78">
        <f>_xlfn.XLOOKUP(A237,'Tab B - TN_GR_A13_Pivot'!A:A,'Tab B - TN_GR_A13_Pivot'!C:C,"0",0)</f>
        <v>0</v>
      </c>
      <c r="G237" s="78">
        <f>_xlfn.XLOOKUP(A237,'Tab D - Statistical Grants'!A:A,'Tab D - Statistical Grants'!B:B,"0",0)</f>
        <v>0</v>
      </c>
      <c r="H237" s="66">
        <f>_xlfn.XLOOKUP(A250,'Tab E - Rev in Different Years'!A:A,'Tab E - Rev in Different Years'!B:B,"0",0)</f>
        <v>0</v>
      </c>
      <c r="I237" s="25">
        <f>-_xlfn.XLOOKUP(A237,'Tab G - Accrual Comparison'!A:A,'Tab G - Accrual Comparison'!F:F,"0",0)</f>
        <v>0</v>
      </c>
      <c r="L237" s="15">
        <f t="shared" si="8"/>
        <v>0</v>
      </c>
      <c r="N237" s="15">
        <f t="shared" si="9"/>
        <v>0</v>
      </c>
    </row>
    <row r="238" spans="2:14">
      <c r="B238"/>
      <c r="F238" s="78">
        <f>_xlfn.XLOOKUP(A238,'Tab B - TN_GR_A13_Pivot'!A:A,'Tab B - TN_GR_A13_Pivot'!C:C,"0",0)</f>
        <v>0</v>
      </c>
      <c r="G238" s="78">
        <f>_xlfn.XLOOKUP(A238,'Tab D - Statistical Grants'!A:A,'Tab D - Statistical Grants'!B:B,"0",0)</f>
        <v>0</v>
      </c>
      <c r="H238" s="66" t="str">
        <f>_xlfn.XLOOKUP(A251,'Tab E - Rev in Different Years'!A:A,'Tab E - Rev in Different Years'!B:B,"0",0)</f>
        <v>0</v>
      </c>
      <c r="I238" s="25">
        <f>-_xlfn.XLOOKUP(A238,'Tab G - Accrual Comparison'!A:A,'Tab G - Accrual Comparison'!F:F,"0",0)</f>
        <v>0</v>
      </c>
      <c r="L238" s="15">
        <f t="shared" si="8"/>
        <v>0</v>
      </c>
      <c r="N238" s="15">
        <f t="shared" si="9"/>
        <v>0</v>
      </c>
    </row>
    <row r="239" spans="2:14">
      <c r="B239"/>
      <c r="F239" s="78">
        <f>_xlfn.XLOOKUP(A239,'Tab B - TN_GR_A13_Pivot'!A:A,'Tab B - TN_GR_A13_Pivot'!C:C,"0",0)</f>
        <v>0</v>
      </c>
      <c r="G239" s="78">
        <f>_xlfn.XLOOKUP(A239,'Tab D - Statistical Grants'!A:A,'Tab D - Statistical Grants'!B:B,"0",0)</f>
        <v>0</v>
      </c>
      <c r="H239" s="66" t="str">
        <f>_xlfn.XLOOKUP(A252,'Tab E - Rev in Different Years'!A:A,'Tab E - Rev in Different Years'!B:B,"0",0)</f>
        <v>0</v>
      </c>
      <c r="I239" s="25">
        <f>-_xlfn.XLOOKUP(A239,'Tab G - Accrual Comparison'!A:A,'Tab G - Accrual Comparison'!F:F,"0",0)</f>
        <v>0</v>
      </c>
      <c r="L239" s="15">
        <f t="shared" si="8"/>
        <v>0</v>
      </c>
      <c r="N239" s="15">
        <f t="shared" si="9"/>
        <v>0</v>
      </c>
    </row>
    <row r="240" spans="2:14">
      <c r="B240"/>
      <c r="F240" s="78">
        <f>_xlfn.XLOOKUP(A240,'Tab B - TN_GR_A13_Pivot'!A:A,'Tab B - TN_GR_A13_Pivot'!C:C,"0",0)</f>
        <v>0</v>
      </c>
      <c r="G240" s="78">
        <f>_xlfn.XLOOKUP(A240,'Tab D - Statistical Grants'!A:A,'Tab D - Statistical Grants'!B:B,"0",0)</f>
        <v>0</v>
      </c>
      <c r="H240" s="66">
        <f>_xlfn.XLOOKUP(A253,'Tab E - Rev in Different Years'!A:A,'Tab E - Rev in Different Years'!B:B,"0",0)</f>
        <v>0</v>
      </c>
      <c r="I240" s="25">
        <f>-_xlfn.XLOOKUP(A240,'Tab G - Accrual Comparison'!A:A,'Tab G - Accrual Comparison'!F:F,"0",0)</f>
        <v>0</v>
      </c>
      <c r="L240" s="15">
        <f t="shared" si="8"/>
        <v>0</v>
      </c>
      <c r="N240" s="15">
        <f t="shared" si="9"/>
        <v>0</v>
      </c>
    </row>
    <row r="241" spans="2:14">
      <c r="B241"/>
      <c r="F241" s="78">
        <f>_xlfn.XLOOKUP(A241,'Tab B - TN_GR_A13_Pivot'!A:A,'Tab B - TN_GR_A13_Pivot'!C:C,"0",0)</f>
        <v>0</v>
      </c>
      <c r="G241" s="78">
        <f>_xlfn.XLOOKUP(A241,'Tab D - Statistical Grants'!A:A,'Tab D - Statistical Grants'!B:B,"0",0)</f>
        <v>0</v>
      </c>
      <c r="H241" s="66" t="str">
        <f>_xlfn.XLOOKUP(A254,'Tab E - Rev in Different Years'!A:A,'Tab E - Rev in Different Years'!B:B,"0",0)</f>
        <v>0</v>
      </c>
      <c r="I241" s="25">
        <f>-_xlfn.XLOOKUP(A241,'Tab G - Accrual Comparison'!A:A,'Tab G - Accrual Comparison'!F:F,"0",0)</f>
        <v>0</v>
      </c>
      <c r="L241" s="15">
        <f t="shared" si="8"/>
        <v>0</v>
      </c>
      <c r="N241" s="15">
        <f t="shared" si="9"/>
        <v>0</v>
      </c>
    </row>
    <row r="242" spans="2:14">
      <c r="B242"/>
      <c r="F242" s="78">
        <f>_xlfn.XLOOKUP(A242,'Tab B - TN_GR_A13_Pivot'!A:A,'Tab B - TN_GR_A13_Pivot'!C:C,"0",0)</f>
        <v>0</v>
      </c>
      <c r="G242" s="78">
        <f>_xlfn.XLOOKUP(A242,'Tab D - Statistical Grants'!A:A,'Tab D - Statistical Grants'!B:B,"0",0)</f>
        <v>0</v>
      </c>
      <c r="H242" s="66" t="str">
        <f>_xlfn.XLOOKUP(A255,'Tab E - Rev in Different Years'!A:A,'Tab E - Rev in Different Years'!B:B,"0",0)</f>
        <v>0</v>
      </c>
      <c r="I242" s="25">
        <f>-_xlfn.XLOOKUP(A242,'Tab G - Accrual Comparison'!A:A,'Tab G - Accrual Comparison'!F:F,"0",0)</f>
        <v>0</v>
      </c>
      <c r="L242" s="15">
        <f t="shared" si="8"/>
        <v>0</v>
      </c>
      <c r="N242" s="15">
        <f t="shared" si="9"/>
        <v>0</v>
      </c>
    </row>
    <row r="243" spans="2:14">
      <c r="B243"/>
      <c r="F243" s="78">
        <f>_xlfn.XLOOKUP(A243,'Tab B - TN_GR_A13_Pivot'!A:A,'Tab B - TN_GR_A13_Pivot'!C:C,"0",0)</f>
        <v>0</v>
      </c>
      <c r="G243" s="78">
        <f>_xlfn.XLOOKUP(A243,'Tab D - Statistical Grants'!A:A,'Tab D - Statistical Grants'!B:B,"0",0)</f>
        <v>0</v>
      </c>
      <c r="H243" s="66" t="str">
        <f>_xlfn.XLOOKUP(A256,'Tab E - Rev in Different Years'!A:A,'Tab E - Rev in Different Years'!B:B,"0",0)</f>
        <v>0</v>
      </c>
      <c r="I243" s="25">
        <f>-_xlfn.XLOOKUP(A243,'Tab G - Accrual Comparison'!A:A,'Tab G - Accrual Comparison'!F:F,"0",0)</f>
        <v>0</v>
      </c>
      <c r="L243" s="15">
        <f t="shared" si="8"/>
        <v>0</v>
      </c>
      <c r="N243" s="15">
        <f t="shared" si="9"/>
        <v>0</v>
      </c>
    </row>
    <row r="244" spans="2:14">
      <c r="B244"/>
      <c r="F244" s="78">
        <f>_xlfn.XLOOKUP(A244,'Tab B - TN_GR_A13_Pivot'!A:A,'Tab B - TN_GR_A13_Pivot'!C:C,"0",0)</f>
        <v>0</v>
      </c>
      <c r="G244" s="78">
        <f>_xlfn.XLOOKUP(A244,'Tab D - Statistical Grants'!A:A,'Tab D - Statistical Grants'!B:B,"0",0)</f>
        <v>0</v>
      </c>
      <c r="H244" s="66" t="str">
        <f>_xlfn.XLOOKUP(A257,'Tab E - Rev in Different Years'!A:A,'Tab E - Rev in Different Years'!B:B,"0",0)</f>
        <v>0</v>
      </c>
      <c r="I244" s="25">
        <f>-_xlfn.XLOOKUP(A244,'Tab G - Accrual Comparison'!A:A,'Tab G - Accrual Comparison'!F:F,"0",0)</f>
        <v>0</v>
      </c>
      <c r="L244" s="15">
        <f t="shared" si="8"/>
        <v>0</v>
      </c>
      <c r="N244" s="15">
        <f t="shared" si="9"/>
        <v>0</v>
      </c>
    </row>
    <row r="245" spans="2:14">
      <c r="B245"/>
      <c r="F245" s="78">
        <f>_xlfn.XLOOKUP(A245,'Tab B - TN_GR_A13_Pivot'!A:A,'Tab B - TN_GR_A13_Pivot'!C:C,"0",0)</f>
        <v>0</v>
      </c>
      <c r="G245" s="78">
        <f>_xlfn.XLOOKUP(A245,'Tab D - Statistical Grants'!A:A,'Tab D - Statistical Grants'!B:B,"0",0)</f>
        <v>0</v>
      </c>
      <c r="H245" s="66">
        <f>_xlfn.XLOOKUP(A258,'Tab E - Rev in Different Years'!A:A,'Tab E - Rev in Different Years'!B:B,"0",0)</f>
        <v>0</v>
      </c>
      <c r="I245" s="25">
        <f>-_xlfn.XLOOKUP(A245,'Tab G - Accrual Comparison'!A:A,'Tab G - Accrual Comparison'!F:F,"0",0)</f>
        <v>0</v>
      </c>
      <c r="L245" s="15">
        <f t="shared" si="8"/>
        <v>0</v>
      </c>
      <c r="N245" s="15">
        <f t="shared" si="9"/>
        <v>0</v>
      </c>
    </row>
    <row r="246" spans="2:14">
      <c r="B246"/>
      <c r="F246" s="78">
        <f>_xlfn.XLOOKUP(A246,'Tab B - TN_GR_A13_Pivot'!A:A,'Tab B - TN_GR_A13_Pivot'!C:C,"0",0)</f>
        <v>0</v>
      </c>
      <c r="G246" s="78">
        <f>_xlfn.XLOOKUP(A246,'Tab D - Statistical Grants'!A:A,'Tab D - Statistical Grants'!B:B,"0",0)</f>
        <v>0</v>
      </c>
      <c r="H246" s="66" t="str">
        <f>_xlfn.XLOOKUP(A259,'Tab E - Rev in Different Years'!A:A,'Tab E - Rev in Different Years'!B:B,"0",0)</f>
        <v>0</v>
      </c>
      <c r="I246" s="25">
        <f>-_xlfn.XLOOKUP(A246,'Tab G - Accrual Comparison'!A:A,'Tab G - Accrual Comparison'!F:F,"0",0)</f>
        <v>0</v>
      </c>
      <c r="L246" s="15">
        <f t="shared" si="8"/>
        <v>0</v>
      </c>
      <c r="N246" s="15">
        <f t="shared" si="9"/>
        <v>0</v>
      </c>
    </row>
    <row r="247" spans="2:14">
      <c r="B247"/>
      <c r="F247" s="78">
        <f>_xlfn.XLOOKUP(A247,'Tab B - TN_GR_A13_Pivot'!A:A,'Tab B - TN_GR_A13_Pivot'!C:C,"0",0)</f>
        <v>0</v>
      </c>
      <c r="G247" s="78">
        <f>_xlfn.XLOOKUP(A247,'Tab D - Statistical Grants'!A:A,'Tab D - Statistical Grants'!B:B,"0",0)</f>
        <v>0</v>
      </c>
      <c r="H247" s="66">
        <f>_xlfn.XLOOKUP(A260,'Tab E - Rev in Different Years'!A:A,'Tab E - Rev in Different Years'!B:B,"0",0)</f>
        <v>0</v>
      </c>
      <c r="I247" s="25">
        <f>-_xlfn.XLOOKUP(A247,'Tab G - Accrual Comparison'!A:A,'Tab G - Accrual Comparison'!F:F,"0",0)</f>
        <v>0</v>
      </c>
      <c r="L247" s="15">
        <f t="shared" si="8"/>
        <v>0</v>
      </c>
      <c r="N247" s="15">
        <f t="shared" si="9"/>
        <v>0</v>
      </c>
    </row>
    <row r="248" spans="2:14">
      <c r="B248"/>
      <c r="F248" s="78">
        <f>_xlfn.XLOOKUP(A248,'Tab B - TN_GR_A13_Pivot'!A:A,'Tab B - TN_GR_A13_Pivot'!C:C,"0",0)</f>
        <v>0</v>
      </c>
      <c r="G248" s="78">
        <f>_xlfn.XLOOKUP(A248,'Tab D - Statistical Grants'!A:A,'Tab D - Statistical Grants'!B:B,"0",0)</f>
        <v>0</v>
      </c>
      <c r="H248" s="66">
        <f>_xlfn.XLOOKUP(A261,'Tab E - Rev in Different Years'!A:A,'Tab E - Rev in Different Years'!B:B,"0",0)</f>
        <v>0</v>
      </c>
      <c r="I248" s="25">
        <f>-_xlfn.XLOOKUP(A248,'Tab G - Accrual Comparison'!A:A,'Tab G - Accrual Comparison'!F:F,"0",0)</f>
        <v>0</v>
      </c>
      <c r="L248" s="15">
        <f t="shared" si="8"/>
        <v>0</v>
      </c>
      <c r="N248" s="15">
        <f t="shared" si="9"/>
        <v>0</v>
      </c>
    </row>
    <row r="249" spans="2:14">
      <c r="B249"/>
      <c r="F249" s="78">
        <f>_xlfn.XLOOKUP(A249,'Tab B - TN_GR_A13_Pivot'!A:A,'Tab B - TN_GR_A13_Pivot'!C:C,"0",0)</f>
        <v>0</v>
      </c>
      <c r="G249" s="78">
        <f>_xlfn.XLOOKUP(A249,'Tab D - Statistical Grants'!A:A,'Tab D - Statistical Grants'!B:B,"0",0)</f>
        <v>0</v>
      </c>
      <c r="H249" s="66">
        <f>_xlfn.XLOOKUP(A262,'Tab E - Rev in Different Years'!A:A,'Tab E - Rev in Different Years'!B:B,"0",0)</f>
        <v>0</v>
      </c>
      <c r="I249" s="25">
        <f>-_xlfn.XLOOKUP(A249,'Tab G - Accrual Comparison'!A:A,'Tab G - Accrual Comparison'!F:F,"0",0)</f>
        <v>0</v>
      </c>
      <c r="L249" s="15">
        <f t="shared" si="8"/>
        <v>0</v>
      </c>
      <c r="N249" s="15">
        <f t="shared" si="9"/>
        <v>0</v>
      </c>
    </row>
    <row r="250" spans="2:14">
      <c r="B250"/>
      <c r="F250" s="78">
        <f>_xlfn.XLOOKUP(A250,'Tab B - TN_GR_A13_Pivot'!A:A,'Tab B - TN_GR_A13_Pivot'!C:C,"0",0)</f>
        <v>0</v>
      </c>
      <c r="G250" s="78">
        <f>_xlfn.XLOOKUP(A250,'Tab D - Statistical Grants'!A:A,'Tab D - Statistical Grants'!B:B,"0",0)</f>
        <v>0</v>
      </c>
      <c r="H250" s="66" t="str">
        <f>_xlfn.XLOOKUP(A263,'Tab E - Rev in Different Years'!A:A,'Tab E - Rev in Different Years'!B:B,"0",0)</f>
        <v>0</v>
      </c>
      <c r="I250" s="25">
        <f>-_xlfn.XLOOKUP(A250,'Tab G - Accrual Comparison'!A:A,'Tab G - Accrual Comparison'!F:F,"0",0)</f>
        <v>0</v>
      </c>
      <c r="L250" s="15">
        <f t="shared" si="8"/>
        <v>0</v>
      </c>
      <c r="N250" s="15">
        <f t="shared" si="9"/>
        <v>0</v>
      </c>
    </row>
    <row r="251" spans="2:14">
      <c r="B251"/>
      <c r="F251" s="78">
        <f>_xlfn.XLOOKUP(A251,'Tab B - TN_GR_A13_Pivot'!A:A,'Tab B - TN_GR_A13_Pivot'!C:C,"0",0)</f>
        <v>0</v>
      </c>
      <c r="G251" s="78">
        <f>_xlfn.XLOOKUP(A251,'Tab D - Statistical Grants'!A:A,'Tab D - Statistical Grants'!B:B,"0",0)</f>
        <v>0</v>
      </c>
      <c r="H251" s="66" t="str">
        <f>_xlfn.XLOOKUP(A264,'Tab E - Rev in Different Years'!A:A,'Tab E - Rev in Different Years'!B:B,"0",0)</f>
        <v>0</v>
      </c>
      <c r="I251" s="25">
        <f>-_xlfn.XLOOKUP(A251,'Tab G - Accrual Comparison'!A:A,'Tab G - Accrual Comparison'!F:F,"0",0)</f>
        <v>0</v>
      </c>
      <c r="L251" s="15">
        <f t="shared" si="8"/>
        <v>0</v>
      </c>
      <c r="N251" s="15">
        <f t="shared" si="9"/>
        <v>0</v>
      </c>
    </row>
    <row r="252" spans="2:14">
      <c r="B252"/>
      <c r="F252" s="78">
        <f>_xlfn.XLOOKUP(A252,'Tab B - TN_GR_A13_Pivot'!A:A,'Tab B - TN_GR_A13_Pivot'!C:C,"0",0)</f>
        <v>0</v>
      </c>
      <c r="G252" s="78">
        <f>_xlfn.XLOOKUP(A252,'Tab D - Statistical Grants'!A:A,'Tab D - Statistical Grants'!B:B,"0",0)</f>
        <v>0</v>
      </c>
      <c r="H252" s="66">
        <f>_xlfn.XLOOKUP(A265,'Tab E - Rev in Different Years'!A:A,'Tab E - Rev in Different Years'!B:B,"0",0)</f>
        <v>0</v>
      </c>
      <c r="I252" s="25">
        <f>-_xlfn.XLOOKUP(A252,'Tab G - Accrual Comparison'!A:A,'Tab G - Accrual Comparison'!F:F,"0",0)</f>
        <v>0</v>
      </c>
      <c r="L252" s="15">
        <f t="shared" si="8"/>
        <v>0</v>
      </c>
      <c r="N252" s="15">
        <f t="shared" si="9"/>
        <v>0</v>
      </c>
    </row>
    <row r="253" spans="2:14">
      <c r="B253"/>
      <c r="F253" s="78">
        <f>_xlfn.XLOOKUP(A253,'Tab B - TN_GR_A13_Pivot'!A:A,'Tab B - TN_GR_A13_Pivot'!C:C,"0",0)</f>
        <v>0</v>
      </c>
      <c r="G253" s="78">
        <f>_xlfn.XLOOKUP(A253,'Tab D - Statistical Grants'!A:A,'Tab D - Statistical Grants'!B:B,"0",0)</f>
        <v>0</v>
      </c>
      <c r="H253" s="66" t="str">
        <f>_xlfn.XLOOKUP(A266,'Tab E - Rev in Different Years'!A:A,'Tab E - Rev in Different Years'!B:B,"0",0)</f>
        <v>0</v>
      </c>
      <c r="I253" s="25">
        <f>-_xlfn.XLOOKUP(A253,'Tab G - Accrual Comparison'!A:A,'Tab G - Accrual Comparison'!F:F,"0",0)</f>
        <v>0</v>
      </c>
      <c r="L253" s="15">
        <f t="shared" si="8"/>
        <v>0</v>
      </c>
      <c r="N253" s="15">
        <f t="shared" si="9"/>
        <v>0</v>
      </c>
    </row>
    <row r="254" spans="2:14">
      <c r="B254"/>
      <c r="F254" s="78">
        <f>_xlfn.XLOOKUP(A254,'Tab B - TN_GR_A13_Pivot'!A:A,'Tab B - TN_GR_A13_Pivot'!C:C,"0",0)</f>
        <v>0</v>
      </c>
      <c r="G254" s="78">
        <f>_xlfn.XLOOKUP(A254,'Tab D - Statistical Grants'!A:A,'Tab D - Statistical Grants'!B:B,"0",0)</f>
        <v>0</v>
      </c>
      <c r="H254" s="66" t="str">
        <f>_xlfn.XLOOKUP(A267,'Tab E - Rev in Different Years'!A:A,'Tab E - Rev in Different Years'!B:B,"0",0)</f>
        <v>0</v>
      </c>
      <c r="I254" s="25">
        <f>-_xlfn.XLOOKUP(A254,'Tab G - Accrual Comparison'!A:A,'Tab G - Accrual Comparison'!F:F,"0",0)</f>
        <v>0</v>
      </c>
      <c r="L254" s="15">
        <f t="shared" si="8"/>
        <v>0</v>
      </c>
      <c r="N254" s="15">
        <f t="shared" si="9"/>
        <v>0</v>
      </c>
    </row>
    <row r="255" spans="2:14">
      <c r="B255"/>
      <c r="F255" s="78">
        <f>_xlfn.XLOOKUP(A255,'Tab B - TN_GR_A13_Pivot'!A:A,'Tab B - TN_GR_A13_Pivot'!C:C,"0",0)</f>
        <v>0</v>
      </c>
      <c r="G255" s="78">
        <f>_xlfn.XLOOKUP(A255,'Tab D - Statistical Grants'!A:A,'Tab D - Statistical Grants'!B:B,"0",0)</f>
        <v>0</v>
      </c>
      <c r="H255" s="66" t="str">
        <f>_xlfn.XLOOKUP(A268,'Tab E - Rev in Different Years'!A:A,'Tab E - Rev in Different Years'!B:B,"0",0)</f>
        <v>0</v>
      </c>
      <c r="I255" s="25">
        <f>-_xlfn.XLOOKUP(A255,'Tab G - Accrual Comparison'!A:A,'Tab G - Accrual Comparison'!F:F,"0",0)</f>
        <v>0</v>
      </c>
      <c r="L255" s="15">
        <f t="shared" si="8"/>
        <v>0</v>
      </c>
      <c r="N255" s="15">
        <f t="shared" si="9"/>
        <v>0</v>
      </c>
    </row>
    <row r="256" spans="2:14">
      <c r="B256"/>
      <c r="F256" s="78">
        <f>_xlfn.XLOOKUP(A256,'Tab B - TN_GR_A13_Pivot'!A:A,'Tab B - TN_GR_A13_Pivot'!C:C,"0",0)</f>
        <v>0</v>
      </c>
      <c r="G256" s="78">
        <f>_xlfn.XLOOKUP(A256,'Tab D - Statistical Grants'!A:A,'Tab D - Statistical Grants'!B:B,"0",0)</f>
        <v>0</v>
      </c>
      <c r="H256" s="66" t="str">
        <f>_xlfn.XLOOKUP(A269,'Tab E - Rev in Different Years'!A:A,'Tab E - Rev in Different Years'!B:B,"0",0)</f>
        <v>0</v>
      </c>
      <c r="I256" s="25">
        <f>-_xlfn.XLOOKUP(A256,'Tab G - Accrual Comparison'!A:A,'Tab G - Accrual Comparison'!F:F,"0",0)</f>
        <v>0</v>
      </c>
      <c r="L256" s="15">
        <f t="shared" si="8"/>
        <v>0</v>
      </c>
      <c r="N256" s="15">
        <f t="shared" si="9"/>
        <v>0</v>
      </c>
    </row>
    <row r="257" spans="2:14">
      <c r="B257"/>
      <c r="F257" s="78">
        <f>_xlfn.XLOOKUP(A257,'Tab B - TN_GR_A13_Pivot'!A:A,'Tab B - TN_GR_A13_Pivot'!C:C,"0",0)</f>
        <v>0</v>
      </c>
      <c r="G257" s="78">
        <f>_xlfn.XLOOKUP(A257,'Tab D - Statistical Grants'!A:A,'Tab D - Statistical Grants'!B:B,"0",0)</f>
        <v>0</v>
      </c>
      <c r="H257" s="66" t="str">
        <f>_xlfn.XLOOKUP(A270,'Tab E - Rev in Different Years'!A:A,'Tab E - Rev in Different Years'!B:B,"0",0)</f>
        <v>0</v>
      </c>
      <c r="I257" s="25">
        <f>-_xlfn.XLOOKUP(A257,'Tab G - Accrual Comparison'!A:A,'Tab G - Accrual Comparison'!F:F,"0",0)</f>
        <v>0</v>
      </c>
      <c r="L257" s="15">
        <f t="shared" si="8"/>
        <v>0</v>
      </c>
      <c r="N257" s="15">
        <f t="shared" si="9"/>
        <v>0</v>
      </c>
    </row>
    <row r="258" spans="2:14">
      <c r="B258"/>
      <c r="F258" s="78">
        <f>_xlfn.XLOOKUP(A258,'Tab B - TN_GR_A13_Pivot'!A:A,'Tab B - TN_GR_A13_Pivot'!C:C,"0",0)</f>
        <v>0</v>
      </c>
      <c r="G258" s="78">
        <f>_xlfn.XLOOKUP(A258,'Tab D - Statistical Grants'!A:A,'Tab D - Statistical Grants'!B:B,"0",0)</f>
        <v>0</v>
      </c>
      <c r="H258" s="66" t="str">
        <f>_xlfn.XLOOKUP(A271,'Tab E - Rev in Different Years'!A:A,'Tab E - Rev in Different Years'!B:B,"0",0)</f>
        <v>0</v>
      </c>
      <c r="I258" s="25">
        <f>-_xlfn.XLOOKUP(A258,'Tab G - Accrual Comparison'!A:A,'Tab G - Accrual Comparison'!F:F,"0",0)</f>
        <v>0</v>
      </c>
      <c r="L258" s="15">
        <f t="shared" si="8"/>
        <v>0</v>
      </c>
      <c r="N258" s="15">
        <f t="shared" si="9"/>
        <v>0</v>
      </c>
    </row>
    <row r="259" spans="2:14">
      <c r="B259"/>
      <c r="F259" s="78">
        <f>_xlfn.XLOOKUP(A259,'Tab B - TN_GR_A13_Pivot'!A:A,'Tab B - TN_GR_A13_Pivot'!C:C,"0",0)</f>
        <v>0</v>
      </c>
      <c r="G259" s="78">
        <f>_xlfn.XLOOKUP(A259,'Tab D - Statistical Grants'!A:A,'Tab D - Statistical Grants'!B:B,"0",0)</f>
        <v>0</v>
      </c>
      <c r="H259" s="66" t="str">
        <f>_xlfn.XLOOKUP(A272,'Tab E - Rev in Different Years'!A:A,'Tab E - Rev in Different Years'!B:B,"0",0)</f>
        <v>0</v>
      </c>
      <c r="I259" s="25">
        <f>-_xlfn.XLOOKUP(A259,'Tab G - Accrual Comparison'!A:A,'Tab G - Accrual Comparison'!F:F,"0",0)</f>
        <v>0</v>
      </c>
      <c r="L259" s="15">
        <f t="shared" si="8"/>
        <v>0</v>
      </c>
      <c r="N259" s="15">
        <f t="shared" si="9"/>
        <v>0</v>
      </c>
    </row>
    <row r="260" spans="2:14">
      <c r="B260"/>
      <c r="F260" s="78">
        <f>_xlfn.XLOOKUP(A260,'Tab B - TN_GR_A13_Pivot'!A:A,'Tab B - TN_GR_A13_Pivot'!C:C,"0",0)</f>
        <v>0</v>
      </c>
      <c r="G260" s="78">
        <f>_xlfn.XLOOKUP(A260,'Tab D - Statistical Grants'!A:A,'Tab D - Statistical Grants'!B:B,"0",0)</f>
        <v>0</v>
      </c>
      <c r="H260" s="66" t="str">
        <f>_xlfn.XLOOKUP(A273,'Tab E - Rev in Different Years'!A:A,'Tab E - Rev in Different Years'!B:B,"0",0)</f>
        <v>0</v>
      </c>
      <c r="I260" s="25">
        <f>-_xlfn.XLOOKUP(A260,'Tab G - Accrual Comparison'!A:A,'Tab G - Accrual Comparison'!F:F,"0",0)</f>
        <v>0</v>
      </c>
      <c r="L260" s="15">
        <f t="shared" si="8"/>
        <v>0</v>
      </c>
      <c r="N260" s="15">
        <f t="shared" si="9"/>
        <v>0</v>
      </c>
    </row>
    <row r="261" spans="2:14">
      <c r="B261"/>
      <c r="F261" s="78">
        <f>_xlfn.XLOOKUP(A261,'Tab B - TN_GR_A13_Pivot'!A:A,'Tab B - TN_GR_A13_Pivot'!C:C,"0",0)</f>
        <v>0</v>
      </c>
      <c r="G261" s="78">
        <f>_xlfn.XLOOKUP(A261,'Tab D - Statistical Grants'!A:A,'Tab D - Statistical Grants'!B:B,"0",0)</f>
        <v>0</v>
      </c>
      <c r="H261" s="66" t="str">
        <f>_xlfn.XLOOKUP(A274,'Tab E - Rev in Different Years'!A:A,'Tab E - Rev in Different Years'!B:B,"0",0)</f>
        <v>0</v>
      </c>
      <c r="I261" s="25">
        <f>-_xlfn.XLOOKUP(A261,'Tab G - Accrual Comparison'!A:A,'Tab G - Accrual Comparison'!F:F,"0",0)</f>
        <v>0</v>
      </c>
      <c r="L261" s="15">
        <f t="shared" si="8"/>
        <v>0</v>
      </c>
      <c r="N261" s="15">
        <f t="shared" si="9"/>
        <v>0</v>
      </c>
    </row>
    <row r="262" spans="2:14">
      <c r="B262"/>
      <c r="F262" s="78">
        <f>_xlfn.XLOOKUP(A262,'Tab B - TN_GR_A13_Pivot'!A:A,'Tab B - TN_GR_A13_Pivot'!C:C,"0",0)</f>
        <v>0</v>
      </c>
      <c r="G262" s="78">
        <f>_xlfn.XLOOKUP(A262,'Tab D - Statistical Grants'!A:A,'Tab D - Statistical Grants'!B:B,"0",0)</f>
        <v>0</v>
      </c>
      <c r="H262" s="66" t="str">
        <f>_xlfn.XLOOKUP(A275,'Tab E - Rev in Different Years'!A:A,'Tab E - Rev in Different Years'!B:B,"0",0)</f>
        <v>0</v>
      </c>
      <c r="I262" s="25">
        <f>-_xlfn.XLOOKUP(A262,'Tab G - Accrual Comparison'!A:A,'Tab G - Accrual Comparison'!F:F,"0",0)</f>
        <v>0</v>
      </c>
      <c r="L262" s="15">
        <f t="shared" si="8"/>
        <v>0</v>
      </c>
      <c r="N262" s="15">
        <f t="shared" si="9"/>
        <v>0</v>
      </c>
    </row>
    <row r="263" spans="2:14">
      <c r="B263"/>
      <c r="F263" s="78">
        <f>_xlfn.XLOOKUP(A263,'Tab B - TN_GR_A13_Pivot'!A:A,'Tab B - TN_GR_A13_Pivot'!C:C,"0",0)</f>
        <v>0</v>
      </c>
      <c r="G263" s="78">
        <f>_xlfn.XLOOKUP(A263,'Tab D - Statistical Grants'!A:A,'Tab D - Statistical Grants'!B:B,"0",0)</f>
        <v>0</v>
      </c>
      <c r="H263" s="66" t="str">
        <f>_xlfn.XLOOKUP(A276,'Tab E - Rev in Different Years'!A:A,'Tab E - Rev in Different Years'!B:B,"0",0)</f>
        <v>0</v>
      </c>
      <c r="I263" s="25">
        <f>-_xlfn.XLOOKUP(A263,'Tab G - Accrual Comparison'!A:A,'Tab G - Accrual Comparison'!F:F,"0",0)</f>
        <v>0</v>
      </c>
      <c r="L263" s="15">
        <f t="shared" si="8"/>
        <v>0</v>
      </c>
      <c r="N263" s="15">
        <f t="shared" si="9"/>
        <v>0</v>
      </c>
    </row>
    <row r="264" spans="2:14">
      <c r="B264"/>
      <c r="F264" s="78">
        <f>_xlfn.XLOOKUP(A264,'Tab B - TN_GR_A13_Pivot'!A:A,'Tab B - TN_GR_A13_Pivot'!C:C,"0",0)</f>
        <v>0</v>
      </c>
      <c r="G264" s="78">
        <f>_xlfn.XLOOKUP(A264,'Tab D - Statistical Grants'!A:A,'Tab D - Statistical Grants'!B:B,"0",0)</f>
        <v>0</v>
      </c>
      <c r="H264" s="66">
        <f>_xlfn.XLOOKUP(A277,'Tab E - Rev in Different Years'!A:A,'Tab E - Rev in Different Years'!B:B,"0",0)</f>
        <v>0</v>
      </c>
      <c r="I264" s="25">
        <f>-_xlfn.XLOOKUP(A264,'Tab G - Accrual Comparison'!A:A,'Tab G - Accrual Comparison'!F:F,"0",0)</f>
        <v>0</v>
      </c>
      <c r="L264" s="15">
        <f t="shared" si="8"/>
        <v>0</v>
      </c>
      <c r="N264" s="15">
        <f t="shared" si="9"/>
        <v>0</v>
      </c>
    </row>
    <row r="265" spans="2:14">
      <c r="B265"/>
      <c r="F265" s="78">
        <f>_xlfn.XLOOKUP(A265,'Tab B - TN_GR_A13_Pivot'!A:A,'Tab B - TN_GR_A13_Pivot'!C:C,"0",0)</f>
        <v>0</v>
      </c>
      <c r="G265" s="78">
        <f>_xlfn.XLOOKUP(A265,'Tab D - Statistical Grants'!A:A,'Tab D - Statistical Grants'!B:B,"0",0)</f>
        <v>0</v>
      </c>
      <c r="H265" s="66" t="str">
        <f>_xlfn.XLOOKUP(A278,'Tab E - Rev in Different Years'!A:A,'Tab E - Rev in Different Years'!B:B,"0",0)</f>
        <v>0</v>
      </c>
      <c r="I265" s="25">
        <f>-_xlfn.XLOOKUP(A265,'Tab G - Accrual Comparison'!A:A,'Tab G - Accrual Comparison'!F:F,"0",0)</f>
        <v>0</v>
      </c>
      <c r="L265" s="15">
        <f t="shared" si="8"/>
        <v>0</v>
      </c>
      <c r="N265" s="15">
        <f t="shared" si="9"/>
        <v>0</v>
      </c>
    </row>
    <row r="266" spans="2:14">
      <c r="B266"/>
      <c r="F266" s="78">
        <f>_xlfn.XLOOKUP(A266,'Tab B - TN_GR_A13_Pivot'!A:A,'Tab B - TN_GR_A13_Pivot'!C:C,"0",0)</f>
        <v>0</v>
      </c>
      <c r="G266" s="78">
        <f>_xlfn.XLOOKUP(A266,'Tab D - Statistical Grants'!A:A,'Tab D - Statistical Grants'!B:B,"0",0)</f>
        <v>0</v>
      </c>
      <c r="H266" s="66" t="str">
        <f>_xlfn.XLOOKUP(A279,'Tab E - Rev in Different Years'!A:A,'Tab E - Rev in Different Years'!B:B,"0",0)</f>
        <v>0</v>
      </c>
      <c r="I266" s="25">
        <f>-_xlfn.XLOOKUP(A266,'Tab G - Accrual Comparison'!A:A,'Tab G - Accrual Comparison'!F:F,"0",0)</f>
        <v>0</v>
      </c>
      <c r="L266" s="15">
        <f t="shared" si="8"/>
        <v>0</v>
      </c>
      <c r="N266" s="15">
        <f t="shared" si="9"/>
        <v>0</v>
      </c>
    </row>
    <row r="267" spans="2:14">
      <c r="B267"/>
      <c r="F267" s="78">
        <f>_xlfn.XLOOKUP(A267,'Tab B - TN_GR_A13_Pivot'!A:A,'Tab B - TN_GR_A13_Pivot'!C:C,"0",0)</f>
        <v>0</v>
      </c>
      <c r="G267" s="78">
        <f>_xlfn.XLOOKUP(A267,'Tab D - Statistical Grants'!A:A,'Tab D - Statistical Grants'!B:B,"0",0)</f>
        <v>0</v>
      </c>
      <c r="H267" s="66" t="str">
        <f>_xlfn.XLOOKUP(A280,'Tab E - Rev in Different Years'!A:A,'Tab E - Rev in Different Years'!B:B,"0",0)</f>
        <v>0</v>
      </c>
      <c r="I267" s="25">
        <f>-_xlfn.XLOOKUP(A267,'Tab G - Accrual Comparison'!A:A,'Tab G - Accrual Comparison'!F:F,"0",0)</f>
        <v>0</v>
      </c>
      <c r="L267" s="15">
        <f t="shared" ref="L267:L330" si="10">SUM(E267:K267)</f>
        <v>0</v>
      </c>
      <c r="N267" s="15">
        <f t="shared" ref="N267:N330" si="11">C267+F267+G267</f>
        <v>0</v>
      </c>
    </row>
    <row r="268" spans="2:14">
      <c r="B268"/>
      <c r="F268" s="78">
        <f>_xlfn.XLOOKUP(A268,'Tab B - TN_GR_A13_Pivot'!A:A,'Tab B - TN_GR_A13_Pivot'!C:C,"0",0)</f>
        <v>0</v>
      </c>
      <c r="G268" s="78">
        <f>_xlfn.XLOOKUP(A268,'Tab D - Statistical Grants'!A:A,'Tab D - Statistical Grants'!B:B,"0",0)</f>
        <v>0</v>
      </c>
      <c r="H268" s="66" t="str">
        <f>_xlfn.XLOOKUP(A281,'Tab E - Rev in Different Years'!A:A,'Tab E - Rev in Different Years'!B:B,"0",0)</f>
        <v>0</v>
      </c>
      <c r="I268" s="25">
        <f>-_xlfn.XLOOKUP(A268,'Tab G - Accrual Comparison'!A:A,'Tab G - Accrual Comparison'!F:F,"0",0)</f>
        <v>0</v>
      </c>
      <c r="L268" s="15">
        <f t="shared" si="10"/>
        <v>0</v>
      </c>
      <c r="N268" s="15">
        <f t="shared" si="11"/>
        <v>0</v>
      </c>
    </row>
    <row r="269" spans="2:14">
      <c r="B269"/>
      <c r="F269" s="78">
        <f>_xlfn.XLOOKUP(A269,'Tab B - TN_GR_A13_Pivot'!A:A,'Tab B - TN_GR_A13_Pivot'!C:C,"0",0)</f>
        <v>0</v>
      </c>
      <c r="G269" s="78">
        <f>_xlfn.XLOOKUP(A269,'Tab D - Statistical Grants'!A:A,'Tab D - Statistical Grants'!B:B,"0",0)</f>
        <v>0</v>
      </c>
      <c r="H269" s="66">
        <f>_xlfn.XLOOKUP(A282,'Tab E - Rev in Different Years'!A:A,'Tab E - Rev in Different Years'!B:B,"0",0)</f>
        <v>0</v>
      </c>
      <c r="I269" s="25">
        <f>-_xlfn.XLOOKUP(A269,'Tab G - Accrual Comparison'!A:A,'Tab G - Accrual Comparison'!F:F,"0",0)</f>
        <v>0</v>
      </c>
      <c r="L269" s="15">
        <f t="shared" si="10"/>
        <v>0</v>
      </c>
      <c r="N269" s="15">
        <f t="shared" si="11"/>
        <v>0</v>
      </c>
    </row>
    <row r="270" spans="2:14">
      <c r="B270"/>
      <c r="F270" s="78">
        <f>_xlfn.XLOOKUP(A270,'Tab B - TN_GR_A13_Pivot'!A:A,'Tab B - TN_GR_A13_Pivot'!C:C,"0",0)</f>
        <v>0</v>
      </c>
      <c r="G270" s="78">
        <f>_xlfn.XLOOKUP(A270,'Tab D - Statistical Grants'!A:A,'Tab D - Statistical Grants'!B:B,"0",0)</f>
        <v>0</v>
      </c>
      <c r="H270" s="66" t="str">
        <f>_xlfn.XLOOKUP(A283,'Tab E - Rev in Different Years'!A:A,'Tab E - Rev in Different Years'!B:B,"0",0)</f>
        <v>0</v>
      </c>
      <c r="I270" s="25">
        <f>-_xlfn.XLOOKUP(A270,'Tab G - Accrual Comparison'!A:A,'Tab G - Accrual Comparison'!F:F,"0",0)</f>
        <v>0</v>
      </c>
      <c r="L270" s="15">
        <f t="shared" si="10"/>
        <v>0</v>
      </c>
      <c r="N270" s="15">
        <f t="shared" si="11"/>
        <v>0</v>
      </c>
    </row>
    <row r="271" spans="2:14">
      <c r="B271"/>
      <c r="F271" s="78">
        <f>_xlfn.XLOOKUP(A271,'Tab B - TN_GR_A13_Pivot'!A:A,'Tab B - TN_GR_A13_Pivot'!C:C,"0",0)</f>
        <v>0</v>
      </c>
      <c r="G271" s="78">
        <f>_xlfn.XLOOKUP(A271,'Tab D - Statistical Grants'!A:A,'Tab D - Statistical Grants'!B:B,"0",0)</f>
        <v>0</v>
      </c>
      <c r="H271" s="66" t="str">
        <f>_xlfn.XLOOKUP(A284,'Tab E - Rev in Different Years'!A:A,'Tab E - Rev in Different Years'!B:B,"0",0)</f>
        <v>0</v>
      </c>
      <c r="I271" s="25">
        <f>-_xlfn.XLOOKUP(A271,'Tab G - Accrual Comparison'!A:A,'Tab G - Accrual Comparison'!F:F,"0",0)</f>
        <v>0</v>
      </c>
      <c r="L271" s="15">
        <f t="shared" si="10"/>
        <v>0</v>
      </c>
      <c r="N271" s="15">
        <f t="shared" si="11"/>
        <v>0</v>
      </c>
    </row>
    <row r="272" spans="2:14">
      <c r="B272"/>
      <c r="F272" s="78">
        <f>_xlfn.XLOOKUP(A272,'Tab B - TN_GR_A13_Pivot'!A:A,'Tab B - TN_GR_A13_Pivot'!C:C,"0",0)</f>
        <v>0</v>
      </c>
      <c r="G272" s="78">
        <f>_xlfn.XLOOKUP(A272,'Tab D - Statistical Grants'!A:A,'Tab D - Statistical Grants'!B:B,"0",0)</f>
        <v>0</v>
      </c>
      <c r="H272" s="66" t="str">
        <f>_xlfn.XLOOKUP(A285,'Tab E - Rev in Different Years'!A:A,'Tab E - Rev in Different Years'!B:B,"0",0)</f>
        <v>0</v>
      </c>
      <c r="I272" s="25">
        <f>-_xlfn.XLOOKUP(A272,'Tab G - Accrual Comparison'!A:A,'Tab G - Accrual Comparison'!F:F,"0",0)</f>
        <v>0</v>
      </c>
      <c r="L272" s="15">
        <f t="shared" si="10"/>
        <v>0</v>
      </c>
      <c r="N272" s="15">
        <f t="shared" si="11"/>
        <v>0</v>
      </c>
    </row>
    <row r="273" spans="2:14">
      <c r="B273"/>
      <c r="F273" s="78">
        <f>_xlfn.XLOOKUP(A273,'Tab B - TN_GR_A13_Pivot'!A:A,'Tab B - TN_GR_A13_Pivot'!C:C,"0",0)</f>
        <v>0</v>
      </c>
      <c r="G273" s="78">
        <f>_xlfn.XLOOKUP(A273,'Tab D - Statistical Grants'!A:A,'Tab D - Statistical Grants'!B:B,"0",0)</f>
        <v>0</v>
      </c>
      <c r="H273" s="66" t="str">
        <f>_xlfn.XLOOKUP(A286,'Tab E - Rev in Different Years'!A:A,'Tab E - Rev in Different Years'!B:B,"0",0)</f>
        <v>0</v>
      </c>
      <c r="I273" s="25">
        <f>-_xlfn.XLOOKUP(A273,'Tab G - Accrual Comparison'!A:A,'Tab G - Accrual Comparison'!F:F,"0",0)</f>
        <v>0</v>
      </c>
      <c r="L273" s="15">
        <f t="shared" si="10"/>
        <v>0</v>
      </c>
      <c r="N273" s="15">
        <f t="shared" si="11"/>
        <v>0</v>
      </c>
    </row>
    <row r="274" spans="2:14">
      <c r="B274"/>
      <c r="F274" s="78">
        <f>_xlfn.XLOOKUP(A274,'Tab B - TN_GR_A13_Pivot'!A:A,'Tab B - TN_GR_A13_Pivot'!C:C,"0",0)</f>
        <v>0</v>
      </c>
      <c r="G274" s="78">
        <f>_xlfn.XLOOKUP(A274,'Tab D - Statistical Grants'!A:A,'Tab D - Statistical Grants'!B:B,"0",0)</f>
        <v>0</v>
      </c>
      <c r="H274" s="66" t="str">
        <f>_xlfn.XLOOKUP(A287,'Tab E - Rev in Different Years'!A:A,'Tab E - Rev in Different Years'!B:B,"0",0)</f>
        <v>0</v>
      </c>
      <c r="I274" s="25">
        <f>-_xlfn.XLOOKUP(A274,'Tab G - Accrual Comparison'!A:A,'Tab G - Accrual Comparison'!F:F,"0",0)</f>
        <v>0</v>
      </c>
      <c r="L274" s="15">
        <f t="shared" si="10"/>
        <v>0</v>
      </c>
      <c r="N274" s="15">
        <f t="shared" si="11"/>
        <v>0</v>
      </c>
    </row>
    <row r="275" spans="2:14">
      <c r="B275"/>
      <c r="F275" s="78">
        <f>_xlfn.XLOOKUP(A275,'Tab B - TN_GR_A13_Pivot'!A:A,'Tab B - TN_GR_A13_Pivot'!C:C,"0",0)</f>
        <v>0</v>
      </c>
      <c r="G275" s="78">
        <f>_xlfn.XLOOKUP(A275,'Tab D - Statistical Grants'!A:A,'Tab D - Statistical Grants'!B:B,"0",0)</f>
        <v>0</v>
      </c>
      <c r="H275" s="66" t="str">
        <f>_xlfn.XLOOKUP(A288,'Tab E - Rev in Different Years'!A:A,'Tab E - Rev in Different Years'!B:B,"0",0)</f>
        <v>0</v>
      </c>
      <c r="I275" s="25">
        <f>-_xlfn.XLOOKUP(A275,'Tab G - Accrual Comparison'!A:A,'Tab G - Accrual Comparison'!F:F,"0",0)</f>
        <v>0</v>
      </c>
      <c r="L275" s="15">
        <f t="shared" si="10"/>
        <v>0</v>
      </c>
      <c r="N275" s="15">
        <f t="shared" si="11"/>
        <v>0</v>
      </c>
    </row>
    <row r="276" spans="2:14">
      <c r="B276"/>
      <c r="F276" s="78">
        <f>_xlfn.XLOOKUP(A276,'Tab B - TN_GR_A13_Pivot'!A:A,'Tab B - TN_GR_A13_Pivot'!C:C,"0",0)</f>
        <v>0</v>
      </c>
      <c r="G276" s="78">
        <f>_xlfn.XLOOKUP(A276,'Tab D - Statistical Grants'!A:A,'Tab D - Statistical Grants'!B:B,"0",0)</f>
        <v>0</v>
      </c>
      <c r="H276" s="66" t="str">
        <f>_xlfn.XLOOKUP(A289,'Tab E - Rev in Different Years'!A:A,'Tab E - Rev in Different Years'!B:B,"0",0)</f>
        <v>0</v>
      </c>
      <c r="I276" s="25">
        <f>-_xlfn.XLOOKUP(A276,'Tab G - Accrual Comparison'!A:A,'Tab G - Accrual Comparison'!F:F,"0",0)</f>
        <v>0</v>
      </c>
      <c r="L276" s="15">
        <f t="shared" si="10"/>
        <v>0</v>
      </c>
      <c r="N276" s="15">
        <f t="shared" si="11"/>
        <v>0</v>
      </c>
    </row>
    <row r="277" spans="2:14">
      <c r="B277"/>
      <c r="F277" s="78">
        <f>_xlfn.XLOOKUP(A277,'Tab B - TN_GR_A13_Pivot'!A:A,'Tab B - TN_GR_A13_Pivot'!C:C,"0",0)</f>
        <v>0</v>
      </c>
      <c r="G277" s="78">
        <f>_xlfn.XLOOKUP(A277,'Tab D - Statistical Grants'!A:A,'Tab D - Statistical Grants'!B:B,"0",0)</f>
        <v>0</v>
      </c>
      <c r="H277" s="66" t="str">
        <f>_xlfn.XLOOKUP(A290,'Tab E - Rev in Different Years'!A:A,'Tab E - Rev in Different Years'!B:B,"0",0)</f>
        <v>0</v>
      </c>
      <c r="I277" s="25">
        <f>-_xlfn.XLOOKUP(A277,'Tab G - Accrual Comparison'!A:A,'Tab G - Accrual Comparison'!F:F,"0",0)</f>
        <v>0</v>
      </c>
      <c r="L277" s="15">
        <f t="shared" si="10"/>
        <v>0</v>
      </c>
      <c r="N277" s="15">
        <f t="shared" si="11"/>
        <v>0</v>
      </c>
    </row>
    <row r="278" spans="2:14">
      <c r="B278"/>
      <c r="F278" s="78">
        <f>_xlfn.XLOOKUP(A278,'Tab B - TN_GR_A13_Pivot'!A:A,'Tab B - TN_GR_A13_Pivot'!C:C,"0",0)</f>
        <v>0</v>
      </c>
      <c r="G278" s="78">
        <f>_xlfn.XLOOKUP(A278,'Tab D - Statistical Grants'!A:A,'Tab D - Statistical Grants'!B:B,"0",0)</f>
        <v>0</v>
      </c>
      <c r="H278" s="66" t="str">
        <f>_xlfn.XLOOKUP(A291,'Tab E - Rev in Different Years'!A:A,'Tab E - Rev in Different Years'!B:B,"0",0)</f>
        <v>0</v>
      </c>
      <c r="I278" s="25">
        <f>-_xlfn.XLOOKUP(A278,'Tab G - Accrual Comparison'!A:A,'Tab G - Accrual Comparison'!F:F,"0",0)</f>
        <v>0</v>
      </c>
      <c r="L278" s="15">
        <f t="shared" si="10"/>
        <v>0</v>
      </c>
      <c r="N278" s="15">
        <f t="shared" si="11"/>
        <v>0</v>
      </c>
    </row>
    <row r="279" spans="2:14">
      <c r="B279"/>
      <c r="F279" s="78">
        <f>_xlfn.XLOOKUP(A279,'Tab B - TN_GR_A13_Pivot'!A:A,'Tab B - TN_GR_A13_Pivot'!C:C,"0",0)</f>
        <v>0</v>
      </c>
      <c r="G279" s="78">
        <f>_xlfn.XLOOKUP(A279,'Tab D - Statistical Grants'!A:A,'Tab D - Statistical Grants'!B:B,"0",0)</f>
        <v>0</v>
      </c>
      <c r="H279" s="66" t="str">
        <f>_xlfn.XLOOKUP(A292,'Tab E - Rev in Different Years'!A:A,'Tab E - Rev in Different Years'!B:B,"0",0)</f>
        <v>0</v>
      </c>
      <c r="I279" s="25">
        <f>-_xlfn.XLOOKUP(A279,'Tab G - Accrual Comparison'!A:A,'Tab G - Accrual Comparison'!F:F,"0",0)</f>
        <v>0</v>
      </c>
      <c r="L279" s="15">
        <f t="shared" si="10"/>
        <v>0</v>
      </c>
      <c r="N279" s="15">
        <f t="shared" si="11"/>
        <v>0</v>
      </c>
    </row>
    <row r="280" spans="2:14">
      <c r="B280"/>
      <c r="F280" s="78">
        <f>_xlfn.XLOOKUP(A280,'Tab B - TN_GR_A13_Pivot'!A:A,'Tab B - TN_GR_A13_Pivot'!C:C,"0",0)</f>
        <v>0</v>
      </c>
      <c r="G280" s="78">
        <f>_xlfn.XLOOKUP(A280,'Tab D - Statistical Grants'!A:A,'Tab D - Statistical Grants'!B:B,"0",0)</f>
        <v>0</v>
      </c>
      <c r="H280" s="66" t="str">
        <f>_xlfn.XLOOKUP(A293,'Tab E - Rev in Different Years'!A:A,'Tab E - Rev in Different Years'!B:B,"0",0)</f>
        <v>0</v>
      </c>
      <c r="I280" s="25">
        <f>-_xlfn.XLOOKUP(A280,'Tab G - Accrual Comparison'!A:A,'Tab G - Accrual Comparison'!F:F,"0",0)</f>
        <v>0</v>
      </c>
      <c r="L280" s="15">
        <f t="shared" si="10"/>
        <v>0</v>
      </c>
      <c r="N280" s="15">
        <f t="shared" si="11"/>
        <v>0</v>
      </c>
    </row>
    <row r="281" spans="2:14">
      <c r="B281"/>
      <c r="F281" s="78">
        <f>_xlfn.XLOOKUP(A281,'Tab B - TN_GR_A13_Pivot'!A:A,'Tab B - TN_GR_A13_Pivot'!C:C,"0",0)</f>
        <v>0</v>
      </c>
      <c r="G281" s="78">
        <f>_xlfn.XLOOKUP(A281,'Tab D - Statistical Grants'!A:A,'Tab D - Statistical Grants'!B:B,"0",0)</f>
        <v>0</v>
      </c>
      <c r="H281" s="66" t="str">
        <f>_xlfn.XLOOKUP(A294,'Tab E - Rev in Different Years'!A:A,'Tab E - Rev in Different Years'!B:B,"0",0)</f>
        <v>0</v>
      </c>
      <c r="I281" s="25">
        <f>-_xlfn.XLOOKUP(A281,'Tab G - Accrual Comparison'!A:A,'Tab G - Accrual Comparison'!F:F,"0",0)</f>
        <v>0</v>
      </c>
      <c r="L281" s="15">
        <f t="shared" si="10"/>
        <v>0</v>
      </c>
      <c r="N281" s="15">
        <f t="shared" si="11"/>
        <v>0</v>
      </c>
    </row>
    <row r="282" spans="2:14">
      <c r="B282"/>
      <c r="F282" s="78">
        <f>_xlfn.XLOOKUP(A282,'Tab B - TN_GR_A13_Pivot'!A:A,'Tab B - TN_GR_A13_Pivot'!C:C,"0",0)</f>
        <v>0</v>
      </c>
      <c r="G282" s="78">
        <f>_xlfn.XLOOKUP(A282,'Tab D - Statistical Grants'!A:A,'Tab D - Statistical Grants'!B:B,"0",0)</f>
        <v>0</v>
      </c>
      <c r="H282" s="66" t="str">
        <f>_xlfn.XLOOKUP(A295,'Tab E - Rev in Different Years'!A:A,'Tab E - Rev in Different Years'!B:B,"0",0)</f>
        <v>0</v>
      </c>
      <c r="I282" s="25">
        <f>-_xlfn.XLOOKUP(A282,'Tab G - Accrual Comparison'!A:A,'Tab G - Accrual Comparison'!F:F,"0",0)</f>
        <v>0</v>
      </c>
      <c r="L282" s="15">
        <f t="shared" si="10"/>
        <v>0</v>
      </c>
      <c r="N282" s="15">
        <f t="shared" si="11"/>
        <v>0</v>
      </c>
    </row>
    <row r="283" spans="2:14">
      <c r="B283"/>
      <c r="F283" s="78">
        <f>_xlfn.XLOOKUP(A283,'Tab B - TN_GR_A13_Pivot'!A:A,'Tab B - TN_GR_A13_Pivot'!C:C,"0",0)</f>
        <v>0</v>
      </c>
      <c r="G283" s="78">
        <f>_xlfn.XLOOKUP(A283,'Tab D - Statistical Grants'!A:A,'Tab D - Statistical Grants'!B:B,"0",0)</f>
        <v>0</v>
      </c>
      <c r="H283" s="66" t="str">
        <f>_xlfn.XLOOKUP(A296,'Tab E - Rev in Different Years'!A:A,'Tab E - Rev in Different Years'!B:B,"0",0)</f>
        <v>0</v>
      </c>
      <c r="I283" s="25">
        <f>-_xlfn.XLOOKUP(A283,'Tab G - Accrual Comparison'!A:A,'Tab G - Accrual Comparison'!F:F,"0",0)</f>
        <v>0</v>
      </c>
      <c r="L283" s="15">
        <f t="shared" si="10"/>
        <v>0</v>
      </c>
      <c r="N283" s="15">
        <f t="shared" si="11"/>
        <v>0</v>
      </c>
    </row>
    <row r="284" spans="2:14">
      <c r="B284"/>
      <c r="F284" s="78">
        <f>_xlfn.XLOOKUP(A284,'Tab B - TN_GR_A13_Pivot'!A:A,'Tab B - TN_GR_A13_Pivot'!C:C,"0",0)</f>
        <v>0</v>
      </c>
      <c r="G284" s="78">
        <f>_xlfn.XLOOKUP(A284,'Tab D - Statistical Grants'!A:A,'Tab D - Statistical Grants'!B:B,"0",0)</f>
        <v>0</v>
      </c>
      <c r="H284" s="66" t="str">
        <f>_xlfn.XLOOKUP(A297,'Tab E - Rev in Different Years'!A:A,'Tab E - Rev in Different Years'!B:B,"0",0)</f>
        <v>0</v>
      </c>
      <c r="I284" s="25">
        <f>-_xlfn.XLOOKUP(A284,'Tab G - Accrual Comparison'!A:A,'Tab G - Accrual Comparison'!F:F,"0",0)</f>
        <v>0</v>
      </c>
      <c r="L284" s="15">
        <f t="shared" si="10"/>
        <v>0</v>
      </c>
      <c r="N284" s="15">
        <f t="shared" si="11"/>
        <v>0</v>
      </c>
    </row>
    <row r="285" spans="2:14">
      <c r="B285"/>
      <c r="F285" s="78">
        <f>_xlfn.XLOOKUP(A285,'Tab B - TN_GR_A13_Pivot'!A:A,'Tab B - TN_GR_A13_Pivot'!C:C,"0",0)</f>
        <v>0</v>
      </c>
      <c r="G285" s="78">
        <f>_xlfn.XLOOKUP(A285,'Tab D - Statistical Grants'!A:A,'Tab D - Statistical Grants'!B:B,"0",0)</f>
        <v>0</v>
      </c>
      <c r="H285" s="66" t="str">
        <f>_xlfn.XLOOKUP(A298,'Tab E - Rev in Different Years'!A:A,'Tab E - Rev in Different Years'!B:B,"0",0)</f>
        <v>0</v>
      </c>
      <c r="I285" s="25">
        <f>-_xlfn.XLOOKUP(A285,'Tab G - Accrual Comparison'!A:A,'Tab G - Accrual Comparison'!F:F,"0",0)</f>
        <v>0</v>
      </c>
      <c r="L285" s="15">
        <f t="shared" si="10"/>
        <v>0</v>
      </c>
      <c r="N285" s="15">
        <f t="shared" si="11"/>
        <v>0</v>
      </c>
    </row>
    <row r="286" spans="2:14">
      <c r="B286"/>
      <c r="F286" s="78">
        <f>_xlfn.XLOOKUP(A286,'Tab B - TN_GR_A13_Pivot'!A:A,'Tab B - TN_GR_A13_Pivot'!C:C,"0",0)</f>
        <v>0</v>
      </c>
      <c r="G286" s="78">
        <f>_xlfn.XLOOKUP(A286,'Tab D - Statistical Grants'!A:A,'Tab D - Statistical Grants'!B:B,"0",0)</f>
        <v>0</v>
      </c>
      <c r="H286" s="66" t="str">
        <f>_xlfn.XLOOKUP(A299,'Tab E - Rev in Different Years'!A:A,'Tab E - Rev in Different Years'!B:B,"0",0)</f>
        <v>0</v>
      </c>
      <c r="I286" s="25">
        <f>-_xlfn.XLOOKUP(A286,'Tab G - Accrual Comparison'!A:A,'Tab G - Accrual Comparison'!F:F,"0",0)</f>
        <v>0</v>
      </c>
      <c r="L286" s="15">
        <f t="shared" si="10"/>
        <v>0</v>
      </c>
      <c r="N286" s="15">
        <f t="shared" si="11"/>
        <v>0</v>
      </c>
    </row>
    <row r="287" spans="2:14">
      <c r="B287"/>
      <c r="F287" s="78">
        <f>_xlfn.XLOOKUP(A287,'Tab B - TN_GR_A13_Pivot'!A:A,'Tab B - TN_GR_A13_Pivot'!C:C,"0",0)</f>
        <v>0</v>
      </c>
      <c r="G287" s="78">
        <f>_xlfn.XLOOKUP(A287,'Tab D - Statistical Grants'!A:A,'Tab D - Statistical Grants'!B:B,"0",0)</f>
        <v>0</v>
      </c>
      <c r="H287" s="66" t="str">
        <f>_xlfn.XLOOKUP(A300,'Tab E - Rev in Different Years'!A:A,'Tab E - Rev in Different Years'!B:B,"0",0)</f>
        <v>0</v>
      </c>
      <c r="I287" s="25">
        <f>-_xlfn.XLOOKUP(A287,'Tab G - Accrual Comparison'!A:A,'Tab G - Accrual Comparison'!F:F,"0",0)</f>
        <v>0</v>
      </c>
      <c r="L287" s="15">
        <f t="shared" si="10"/>
        <v>0</v>
      </c>
      <c r="N287" s="15">
        <f t="shared" si="11"/>
        <v>0</v>
      </c>
    </row>
    <row r="288" spans="2:14">
      <c r="B288"/>
      <c r="F288" s="78">
        <f>_xlfn.XLOOKUP(A288,'Tab B - TN_GR_A13_Pivot'!A:A,'Tab B - TN_GR_A13_Pivot'!C:C,"0",0)</f>
        <v>0</v>
      </c>
      <c r="G288" s="78">
        <f>_xlfn.XLOOKUP(A288,'Tab D - Statistical Grants'!A:A,'Tab D - Statistical Grants'!B:B,"0",0)</f>
        <v>0</v>
      </c>
      <c r="H288" s="66" t="str">
        <f>_xlfn.XLOOKUP(A301,'Tab E - Rev in Different Years'!A:A,'Tab E - Rev in Different Years'!B:B,"0",0)</f>
        <v>0</v>
      </c>
      <c r="I288" s="25">
        <f>-_xlfn.XLOOKUP(A288,'Tab G - Accrual Comparison'!A:A,'Tab G - Accrual Comparison'!F:F,"0",0)</f>
        <v>0</v>
      </c>
      <c r="L288" s="15">
        <f t="shared" si="10"/>
        <v>0</v>
      </c>
      <c r="N288" s="15">
        <f t="shared" si="11"/>
        <v>0</v>
      </c>
    </row>
    <row r="289" spans="2:14">
      <c r="B289"/>
      <c r="F289" s="78">
        <f>_xlfn.XLOOKUP(A289,'Tab B - TN_GR_A13_Pivot'!A:A,'Tab B - TN_GR_A13_Pivot'!C:C,"0",0)</f>
        <v>0</v>
      </c>
      <c r="G289" s="78">
        <f>_xlfn.XLOOKUP(A289,'Tab D - Statistical Grants'!A:A,'Tab D - Statistical Grants'!B:B,"0",0)</f>
        <v>0</v>
      </c>
      <c r="H289" s="66" t="str">
        <f>_xlfn.XLOOKUP(A302,'Tab E - Rev in Different Years'!A:A,'Tab E - Rev in Different Years'!B:B,"0",0)</f>
        <v>0</v>
      </c>
      <c r="I289" s="25">
        <f>-_xlfn.XLOOKUP(A289,'Tab G - Accrual Comparison'!A:A,'Tab G - Accrual Comparison'!F:F,"0",0)</f>
        <v>0</v>
      </c>
      <c r="L289" s="15">
        <f t="shared" si="10"/>
        <v>0</v>
      </c>
      <c r="N289" s="15">
        <f t="shared" si="11"/>
        <v>0</v>
      </c>
    </row>
    <row r="290" spans="2:14">
      <c r="B290"/>
      <c r="F290" s="78">
        <f>_xlfn.XLOOKUP(A290,'Tab B - TN_GR_A13_Pivot'!A:A,'Tab B - TN_GR_A13_Pivot'!C:C,"0",0)</f>
        <v>0</v>
      </c>
      <c r="G290" s="78">
        <f>_xlfn.XLOOKUP(A290,'Tab D - Statistical Grants'!A:A,'Tab D - Statistical Grants'!B:B,"0",0)</f>
        <v>0</v>
      </c>
      <c r="H290" s="66" t="str">
        <f>_xlfn.XLOOKUP(A303,'Tab E - Rev in Different Years'!A:A,'Tab E - Rev in Different Years'!B:B,"0",0)</f>
        <v>0</v>
      </c>
      <c r="I290" s="25">
        <f>-_xlfn.XLOOKUP(A290,'Tab G - Accrual Comparison'!A:A,'Tab G - Accrual Comparison'!F:F,"0",0)</f>
        <v>0</v>
      </c>
      <c r="L290" s="15">
        <f t="shared" si="10"/>
        <v>0</v>
      </c>
      <c r="N290" s="15">
        <f t="shared" si="11"/>
        <v>0</v>
      </c>
    </row>
    <row r="291" spans="2:14">
      <c r="B291"/>
      <c r="F291" s="78">
        <f>_xlfn.XLOOKUP(A291,'Tab B - TN_GR_A13_Pivot'!A:A,'Tab B - TN_GR_A13_Pivot'!C:C,"0",0)</f>
        <v>0</v>
      </c>
      <c r="G291" s="78">
        <f>_xlfn.XLOOKUP(A291,'Tab D - Statistical Grants'!A:A,'Tab D - Statistical Grants'!B:B,"0",0)</f>
        <v>0</v>
      </c>
      <c r="H291" s="66" t="str">
        <f>_xlfn.XLOOKUP(A304,'Tab E - Rev in Different Years'!A:A,'Tab E - Rev in Different Years'!B:B,"0",0)</f>
        <v>0</v>
      </c>
      <c r="I291" s="25">
        <f>-_xlfn.XLOOKUP(A291,'Tab G - Accrual Comparison'!A:A,'Tab G - Accrual Comparison'!F:F,"0",0)</f>
        <v>0</v>
      </c>
      <c r="L291" s="15">
        <f t="shared" si="10"/>
        <v>0</v>
      </c>
      <c r="N291" s="15">
        <f t="shared" si="11"/>
        <v>0</v>
      </c>
    </row>
    <row r="292" spans="2:14">
      <c r="B292"/>
      <c r="F292" s="78">
        <f>_xlfn.XLOOKUP(A292,'Tab B - TN_GR_A13_Pivot'!A:A,'Tab B - TN_GR_A13_Pivot'!C:C,"0",0)</f>
        <v>0</v>
      </c>
      <c r="G292" s="78">
        <f>_xlfn.XLOOKUP(A292,'Tab D - Statistical Grants'!A:A,'Tab D - Statistical Grants'!B:B,"0",0)</f>
        <v>0</v>
      </c>
      <c r="H292" s="66" t="str">
        <f>_xlfn.XLOOKUP(A305,'Tab E - Rev in Different Years'!A:A,'Tab E - Rev in Different Years'!B:B,"0",0)</f>
        <v>0</v>
      </c>
      <c r="I292" s="25">
        <f>-_xlfn.XLOOKUP(A292,'Tab G - Accrual Comparison'!A:A,'Tab G - Accrual Comparison'!F:F,"0",0)</f>
        <v>0</v>
      </c>
      <c r="L292" s="15">
        <f t="shared" si="10"/>
        <v>0</v>
      </c>
      <c r="N292" s="15">
        <f t="shared" si="11"/>
        <v>0</v>
      </c>
    </row>
    <row r="293" spans="2:14">
      <c r="B293"/>
      <c r="F293" s="78">
        <f>_xlfn.XLOOKUP(A293,'Tab B - TN_GR_A13_Pivot'!A:A,'Tab B - TN_GR_A13_Pivot'!C:C,"0",0)</f>
        <v>0</v>
      </c>
      <c r="G293" s="78">
        <f>_xlfn.XLOOKUP(A293,'Tab D - Statistical Grants'!A:A,'Tab D - Statistical Grants'!B:B,"0",0)</f>
        <v>0</v>
      </c>
      <c r="H293" s="66">
        <f>_xlfn.XLOOKUP(A306,'Tab E - Rev in Different Years'!A:A,'Tab E - Rev in Different Years'!B:B,"0",0)</f>
        <v>0</v>
      </c>
      <c r="I293" s="25">
        <f>-_xlfn.XLOOKUP(A293,'Tab G - Accrual Comparison'!A:A,'Tab G - Accrual Comparison'!F:F,"0",0)</f>
        <v>0</v>
      </c>
      <c r="L293" s="15">
        <f t="shared" si="10"/>
        <v>0</v>
      </c>
      <c r="N293" s="15">
        <f t="shared" si="11"/>
        <v>0</v>
      </c>
    </row>
    <row r="294" spans="2:14">
      <c r="B294"/>
      <c r="F294" s="78">
        <f>_xlfn.XLOOKUP(A294,'Tab B - TN_GR_A13_Pivot'!A:A,'Tab B - TN_GR_A13_Pivot'!C:C,"0",0)</f>
        <v>0</v>
      </c>
      <c r="G294" s="78">
        <f>_xlfn.XLOOKUP(A294,'Tab D - Statistical Grants'!A:A,'Tab D - Statistical Grants'!B:B,"0",0)</f>
        <v>0</v>
      </c>
      <c r="H294" s="66" t="str">
        <f>_xlfn.XLOOKUP(A307,'Tab E - Rev in Different Years'!A:A,'Tab E - Rev in Different Years'!B:B,"0",0)</f>
        <v>0</v>
      </c>
      <c r="I294" s="25">
        <f>-_xlfn.XLOOKUP(A294,'Tab G - Accrual Comparison'!A:A,'Tab G - Accrual Comparison'!F:F,"0",0)</f>
        <v>0</v>
      </c>
      <c r="L294" s="15">
        <f t="shared" si="10"/>
        <v>0</v>
      </c>
      <c r="N294" s="15">
        <f t="shared" si="11"/>
        <v>0</v>
      </c>
    </row>
    <row r="295" spans="2:14">
      <c r="B295"/>
      <c r="F295" s="78">
        <f>_xlfn.XLOOKUP(A295,'Tab B - TN_GR_A13_Pivot'!A:A,'Tab B - TN_GR_A13_Pivot'!C:C,"0",0)</f>
        <v>0</v>
      </c>
      <c r="G295" s="78">
        <f>_xlfn.XLOOKUP(A295,'Tab D - Statistical Grants'!A:A,'Tab D - Statistical Grants'!B:B,"0",0)</f>
        <v>0</v>
      </c>
      <c r="H295" s="66" t="str">
        <f>_xlfn.XLOOKUP(A308,'Tab E - Rev in Different Years'!A:A,'Tab E - Rev in Different Years'!B:B,"0",0)</f>
        <v>0</v>
      </c>
      <c r="I295" s="25">
        <f>-_xlfn.XLOOKUP(A295,'Tab G - Accrual Comparison'!A:A,'Tab G - Accrual Comparison'!F:F,"0",0)</f>
        <v>0</v>
      </c>
      <c r="L295" s="15">
        <f t="shared" si="10"/>
        <v>0</v>
      </c>
      <c r="N295" s="15">
        <f t="shared" si="11"/>
        <v>0</v>
      </c>
    </row>
    <row r="296" spans="2:14">
      <c r="B296"/>
      <c r="F296" s="78">
        <f>_xlfn.XLOOKUP(A296,'Tab B - TN_GR_A13_Pivot'!A:A,'Tab B - TN_GR_A13_Pivot'!C:C,"0",0)</f>
        <v>0</v>
      </c>
      <c r="G296" s="78">
        <f>_xlfn.XLOOKUP(A296,'Tab D - Statistical Grants'!A:A,'Tab D - Statistical Grants'!B:B,"0",0)</f>
        <v>0</v>
      </c>
      <c r="H296" s="66" t="str">
        <f>_xlfn.XLOOKUP(A309,'Tab E - Rev in Different Years'!A:A,'Tab E - Rev in Different Years'!B:B,"0",0)</f>
        <v>0</v>
      </c>
      <c r="I296" s="25">
        <f>-_xlfn.XLOOKUP(A296,'Tab G - Accrual Comparison'!A:A,'Tab G - Accrual Comparison'!F:F,"0",0)</f>
        <v>0</v>
      </c>
      <c r="L296" s="15">
        <f t="shared" si="10"/>
        <v>0</v>
      </c>
      <c r="N296" s="15">
        <f t="shared" si="11"/>
        <v>0</v>
      </c>
    </row>
    <row r="297" spans="2:14">
      <c r="B297"/>
      <c r="F297" s="78">
        <f>_xlfn.XLOOKUP(A297,'Tab B - TN_GR_A13_Pivot'!A:A,'Tab B - TN_GR_A13_Pivot'!C:C,"0",0)</f>
        <v>0</v>
      </c>
      <c r="G297" s="78">
        <f>_xlfn.XLOOKUP(A297,'Tab D - Statistical Grants'!A:A,'Tab D - Statistical Grants'!B:B,"0",0)</f>
        <v>0</v>
      </c>
      <c r="H297" s="66" t="str">
        <f>_xlfn.XLOOKUP(A310,'Tab E - Rev in Different Years'!A:A,'Tab E - Rev in Different Years'!B:B,"0",0)</f>
        <v>0</v>
      </c>
      <c r="I297" s="25">
        <f>-_xlfn.XLOOKUP(A297,'Tab G - Accrual Comparison'!A:A,'Tab G - Accrual Comparison'!F:F,"0",0)</f>
        <v>0</v>
      </c>
      <c r="L297" s="15">
        <f t="shared" si="10"/>
        <v>0</v>
      </c>
      <c r="N297" s="15">
        <f t="shared" si="11"/>
        <v>0</v>
      </c>
    </row>
    <row r="298" spans="2:14">
      <c r="B298"/>
      <c r="F298" s="78">
        <f>_xlfn.XLOOKUP(A298,'Tab B - TN_GR_A13_Pivot'!A:A,'Tab B - TN_GR_A13_Pivot'!C:C,"0",0)</f>
        <v>0</v>
      </c>
      <c r="G298" s="78">
        <f>_xlfn.XLOOKUP(A298,'Tab D - Statistical Grants'!A:A,'Tab D - Statistical Grants'!B:B,"0",0)</f>
        <v>0</v>
      </c>
      <c r="H298" s="66" t="str">
        <f>_xlfn.XLOOKUP(A311,'Tab E - Rev in Different Years'!A:A,'Tab E - Rev in Different Years'!B:B,"0",0)</f>
        <v>0</v>
      </c>
      <c r="I298" s="25">
        <f>-_xlfn.XLOOKUP(A298,'Tab G - Accrual Comparison'!A:A,'Tab G - Accrual Comparison'!F:F,"0",0)</f>
        <v>0</v>
      </c>
      <c r="L298" s="15">
        <f t="shared" si="10"/>
        <v>0</v>
      </c>
      <c r="N298" s="15">
        <f t="shared" si="11"/>
        <v>0</v>
      </c>
    </row>
    <row r="299" spans="2:14">
      <c r="B299"/>
      <c r="F299" s="78">
        <f>_xlfn.XLOOKUP(A299,'Tab B - TN_GR_A13_Pivot'!A:A,'Tab B - TN_GR_A13_Pivot'!C:C,"0",0)</f>
        <v>0</v>
      </c>
      <c r="G299" s="78">
        <f>_xlfn.XLOOKUP(A299,'Tab D - Statistical Grants'!A:A,'Tab D - Statistical Grants'!B:B,"0",0)</f>
        <v>0</v>
      </c>
      <c r="H299" s="66" t="str">
        <f>_xlfn.XLOOKUP(A312,'Tab E - Rev in Different Years'!A:A,'Tab E - Rev in Different Years'!B:B,"0",0)</f>
        <v>0</v>
      </c>
      <c r="I299" s="25">
        <f>-_xlfn.XLOOKUP(A299,'Tab G - Accrual Comparison'!A:A,'Tab G - Accrual Comparison'!F:F,"0",0)</f>
        <v>0</v>
      </c>
      <c r="L299" s="15">
        <f t="shared" si="10"/>
        <v>0</v>
      </c>
      <c r="N299" s="15">
        <f t="shared" si="11"/>
        <v>0</v>
      </c>
    </row>
    <row r="300" spans="2:14">
      <c r="B300"/>
      <c r="F300" s="78">
        <f>_xlfn.XLOOKUP(A300,'Tab B - TN_GR_A13_Pivot'!A:A,'Tab B - TN_GR_A13_Pivot'!C:C,"0",0)</f>
        <v>0</v>
      </c>
      <c r="G300" s="78">
        <f>_xlfn.XLOOKUP(A300,'Tab D - Statistical Grants'!A:A,'Tab D - Statistical Grants'!B:B,"0",0)</f>
        <v>0</v>
      </c>
      <c r="H300" s="66" t="str">
        <f>_xlfn.XLOOKUP(A313,'Tab E - Rev in Different Years'!A:A,'Tab E - Rev in Different Years'!B:B,"0",0)</f>
        <v>0</v>
      </c>
      <c r="I300" s="25">
        <f>-_xlfn.XLOOKUP(A300,'Tab G - Accrual Comparison'!A:A,'Tab G - Accrual Comparison'!F:F,"0",0)</f>
        <v>0</v>
      </c>
      <c r="L300" s="15">
        <f t="shared" si="10"/>
        <v>0</v>
      </c>
      <c r="N300" s="15">
        <f t="shared" si="11"/>
        <v>0</v>
      </c>
    </row>
    <row r="301" spans="2:14">
      <c r="B301"/>
      <c r="F301" s="78">
        <f>_xlfn.XLOOKUP(A301,'Tab B - TN_GR_A13_Pivot'!A:A,'Tab B - TN_GR_A13_Pivot'!C:C,"0",0)</f>
        <v>0</v>
      </c>
      <c r="G301" s="78">
        <f>_xlfn.XLOOKUP(A301,'Tab D - Statistical Grants'!A:A,'Tab D - Statistical Grants'!B:B,"0",0)</f>
        <v>0</v>
      </c>
      <c r="H301" s="66" t="str">
        <f>_xlfn.XLOOKUP(A314,'Tab E - Rev in Different Years'!A:A,'Tab E - Rev in Different Years'!B:B,"0",0)</f>
        <v>0</v>
      </c>
      <c r="I301" s="25">
        <f>-_xlfn.XLOOKUP(A301,'Tab G - Accrual Comparison'!A:A,'Tab G - Accrual Comparison'!F:F,"0",0)</f>
        <v>0</v>
      </c>
      <c r="L301" s="15">
        <f t="shared" si="10"/>
        <v>0</v>
      </c>
      <c r="N301" s="15">
        <f t="shared" si="11"/>
        <v>0</v>
      </c>
    </row>
    <row r="302" spans="2:14">
      <c r="B302"/>
      <c r="F302" s="78">
        <f>_xlfn.XLOOKUP(A302,'Tab B - TN_GR_A13_Pivot'!A:A,'Tab B - TN_GR_A13_Pivot'!C:C,"0",0)</f>
        <v>0</v>
      </c>
      <c r="G302" s="78">
        <f>_xlfn.XLOOKUP(A302,'Tab D - Statistical Grants'!A:A,'Tab D - Statistical Grants'!B:B,"0",0)</f>
        <v>0</v>
      </c>
      <c r="H302" s="66" t="str">
        <f>_xlfn.XLOOKUP(A315,'Tab E - Rev in Different Years'!A:A,'Tab E - Rev in Different Years'!B:B,"0",0)</f>
        <v>0</v>
      </c>
      <c r="I302" s="25">
        <f>-_xlfn.XLOOKUP(A302,'Tab G - Accrual Comparison'!A:A,'Tab G - Accrual Comparison'!F:F,"0",0)</f>
        <v>0</v>
      </c>
      <c r="L302" s="15">
        <f t="shared" si="10"/>
        <v>0</v>
      </c>
      <c r="N302" s="15">
        <f t="shared" si="11"/>
        <v>0</v>
      </c>
    </row>
    <row r="303" spans="2:14">
      <c r="B303"/>
      <c r="F303" s="78">
        <f>_xlfn.XLOOKUP(A303,'Tab B - TN_GR_A13_Pivot'!A:A,'Tab B - TN_GR_A13_Pivot'!C:C,"0",0)</f>
        <v>0</v>
      </c>
      <c r="G303" s="78">
        <f>_xlfn.XLOOKUP(A303,'Tab D - Statistical Grants'!A:A,'Tab D - Statistical Grants'!B:B,"0",0)</f>
        <v>0</v>
      </c>
      <c r="H303" s="66" t="str">
        <f>_xlfn.XLOOKUP(A316,'Tab E - Rev in Different Years'!A:A,'Tab E - Rev in Different Years'!B:B,"0",0)</f>
        <v>0</v>
      </c>
      <c r="I303" s="25">
        <f>-_xlfn.XLOOKUP(A303,'Tab G - Accrual Comparison'!A:A,'Tab G - Accrual Comparison'!F:F,"0",0)</f>
        <v>0</v>
      </c>
      <c r="L303" s="15">
        <f t="shared" si="10"/>
        <v>0</v>
      </c>
      <c r="N303" s="15">
        <f t="shared" si="11"/>
        <v>0</v>
      </c>
    </row>
    <row r="304" spans="2:14">
      <c r="B304"/>
      <c r="F304" s="78">
        <f>_xlfn.XLOOKUP(A304,'Tab B - TN_GR_A13_Pivot'!A:A,'Tab B - TN_GR_A13_Pivot'!C:C,"0",0)</f>
        <v>0</v>
      </c>
      <c r="G304" s="78">
        <f>_xlfn.XLOOKUP(A304,'Tab D - Statistical Grants'!A:A,'Tab D - Statistical Grants'!B:B,"0",0)</f>
        <v>0</v>
      </c>
      <c r="H304" s="66" t="str">
        <f>_xlfn.XLOOKUP(A317,'Tab E - Rev in Different Years'!A:A,'Tab E - Rev in Different Years'!B:B,"0",0)</f>
        <v>0</v>
      </c>
      <c r="I304" s="25">
        <f>-_xlfn.XLOOKUP(A304,'Tab G - Accrual Comparison'!A:A,'Tab G - Accrual Comparison'!F:F,"0",0)</f>
        <v>0</v>
      </c>
      <c r="L304" s="15">
        <f t="shared" si="10"/>
        <v>0</v>
      </c>
      <c r="N304" s="15">
        <f t="shared" si="11"/>
        <v>0</v>
      </c>
    </row>
    <row r="305" spans="2:14">
      <c r="B305"/>
      <c r="F305" s="78">
        <f>_xlfn.XLOOKUP(A305,'Tab B - TN_GR_A13_Pivot'!A:A,'Tab B - TN_GR_A13_Pivot'!C:C,"0",0)</f>
        <v>0</v>
      </c>
      <c r="G305" s="78">
        <f>_xlfn.XLOOKUP(A305,'Tab D - Statistical Grants'!A:A,'Tab D - Statistical Grants'!B:B,"0",0)</f>
        <v>0</v>
      </c>
      <c r="H305" s="66" t="str">
        <f>_xlfn.XLOOKUP(A318,'Tab E - Rev in Different Years'!A:A,'Tab E - Rev in Different Years'!B:B,"0",0)</f>
        <v>0</v>
      </c>
      <c r="I305" s="25">
        <f>-_xlfn.XLOOKUP(A305,'Tab G - Accrual Comparison'!A:A,'Tab G - Accrual Comparison'!F:F,"0",0)</f>
        <v>0</v>
      </c>
      <c r="L305" s="15">
        <f t="shared" si="10"/>
        <v>0</v>
      </c>
      <c r="N305" s="15">
        <f t="shared" si="11"/>
        <v>0</v>
      </c>
    </row>
    <row r="306" spans="2:14">
      <c r="B306"/>
      <c r="F306" s="78">
        <f>_xlfn.XLOOKUP(A306,'Tab B - TN_GR_A13_Pivot'!A:A,'Tab B - TN_GR_A13_Pivot'!C:C,"0",0)</f>
        <v>0</v>
      </c>
      <c r="G306" s="78">
        <f>_xlfn.XLOOKUP(A306,'Tab D - Statistical Grants'!A:A,'Tab D - Statistical Grants'!B:B,"0",0)</f>
        <v>0</v>
      </c>
      <c r="H306" s="66" t="str">
        <f>_xlfn.XLOOKUP(A319,'Tab E - Rev in Different Years'!A:A,'Tab E - Rev in Different Years'!B:B,"0",0)</f>
        <v>0</v>
      </c>
      <c r="I306" s="25">
        <f>-_xlfn.XLOOKUP(A306,'Tab G - Accrual Comparison'!A:A,'Tab G - Accrual Comparison'!F:F,"0",0)</f>
        <v>0</v>
      </c>
      <c r="L306" s="15">
        <f t="shared" si="10"/>
        <v>0</v>
      </c>
      <c r="N306" s="15">
        <f t="shared" si="11"/>
        <v>0</v>
      </c>
    </row>
    <row r="307" spans="2:14">
      <c r="B307"/>
      <c r="F307" s="78">
        <f>_xlfn.XLOOKUP(A307,'Tab B - TN_GR_A13_Pivot'!A:A,'Tab B - TN_GR_A13_Pivot'!C:C,"0",0)</f>
        <v>0</v>
      </c>
      <c r="G307" s="78">
        <f>_xlfn.XLOOKUP(A307,'Tab D - Statistical Grants'!A:A,'Tab D - Statistical Grants'!B:B,"0",0)</f>
        <v>0</v>
      </c>
      <c r="H307" s="66" t="str">
        <f>_xlfn.XLOOKUP(A320,'Tab E - Rev in Different Years'!A:A,'Tab E - Rev in Different Years'!B:B,"0",0)</f>
        <v>0</v>
      </c>
      <c r="I307" s="25">
        <f>-_xlfn.XLOOKUP(A307,'Tab G - Accrual Comparison'!A:A,'Tab G - Accrual Comparison'!F:F,"0",0)</f>
        <v>0</v>
      </c>
      <c r="L307" s="15">
        <f t="shared" si="10"/>
        <v>0</v>
      </c>
      <c r="N307" s="15">
        <f t="shared" si="11"/>
        <v>0</v>
      </c>
    </row>
    <row r="308" spans="2:14">
      <c r="B308"/>
      <c r="F308" s="78">
        <f>_xlfn.XLOOKUP(A308,'Tab B - TN_GR_A13_Pivot'!A:A,'Tab B - TN_GR_A13_Pivot'!C:C,"0",0)</f>
        <v>0</v>
      </c>
      <c r="G308" s="78">
        <f>_xlfn.XLOOKUP(A308,'Tab D - Statistical Grants'!A:A,'Tab D - Statistical Grants'!B:B,"0",0)</f>
        <v>0</v>
      </c>
      <c r="H308" s="66" t="str">
        <f>_xlfn.XLOOKUP(A321,'Tab E - Rev in Different Years'!A:A,'Tab E - Rev in Different Years'!B:B,"0",0)</f>
        <v>0</v>
      </c>
      <c r="I308" s="25">
        <f>-_xlfn.XLOOKUP(A308,'Tab G - Accrual Comparison'!A:A,'Tab G - Accrual Comparison'!F:F,"0",0)</f>
        <v>0</v>
      </c>
      <c r="L308" s="15">
        <f t="shared" si="10"/>
        <v>0</v>
      </c>
      <c r="N308" s="15">
        <f t="shared" si="11"/>
        <v>0</v>
      </c>
    </row>
    <row r="309" spans="2:14">
      <c r="B309"/>
      <c r="F309" s="78">
        <f>_xlfn.XLOOKUP(A309,'Tab B - TN_GR_A13_Pivot'!A:A,'Tab B - TN_GR_A13_Pivot'!C:C,"0",0)</f>
        <v>0</v>
      </c>
      <c r="G309" s="78">
        <f>_xlfn.XLOOKUP(A309,'Tab D - Statistical Grants'!A:A,'Tab D - Statistical Grants'!B:B,"0",0)</f>
        <v>0</v>
      </c>
      <c r="H309" s="66" t="str">
        <f>_xlfn.XLOOKUP(A322,'Tab E - Rev in Different Years'!A:A,'Tab E - Rev in Different Years'!B:B,"0",0)</f>
        <v>0</v>
      </c>
      <c r="I309" s="25">
        <f>-_xlfn.XLOOKUP(A309,'Tab G - Accrual Comparison'!A:A,'Tab G - Accrual Comparison'!F:F,"0",0)</f>
        <v>0</v>
      </c>
      <c r="L309" s="15">
        <f t="shared" si="10"/>
        <v>0</v>
      </c>
      <c r="N309" s="15">
        <f t="shared" si="11"/>
        <v>0</v>
      </c>
    </row>
    <row r="310" spans="2:14">
      <c r="B310"/>
      <c r="F310" s="78">
        <f>_xlfn.XLOOKUP(A310,'Tab B - TN_GR_A13_Pivot'!A:A,'Tab B - TN_GR_A13_Pivot'!C:C,"0",0)</f>
        <v>0</v>
      </c>
      <c r="G310" s="78">
        <f>_xlfn.XLOOKUP(A310,'Tab D - Statistical Grants'!A:A,'Tab D - Statistical Grants'!B:B,"0",0)</f>
        <v>0</v>
      </c>
      <c r="H310" s="66" t="str">
        <f>_xlfn.XLOOKUP(A323,'Tab E - Rev in Different Years'!A:A,'Tab E - Rev in Different Years'!B:B,"0",0)</f>
        <v>0</v>
      </c>
      <c r="I310" s="25">
        <f>-_xlfn.XLOOKUP(A310,'Tab G - Accrual Comparison'!A:A,'Tab G - Accrual Comparison'!F:F,"0",0)</f>
        <v>0</v>
      </c>
      <c r="L310" s="15">
        <f t="shared" si="10"/>
        <v>0</v>
      </c>
      <c r="N310" s="15">
        <f t="shared" si="11"/>
        <v>0</v>
      </c>
    </row>
    <row r="311" spans="2:14">
      <c r="B311"/>
      <c r="F311" s="78">
        <f>_xlfn.XLOOKUP(A311,'Tab B - TN_GR_A13_Pivot'!A:A,'Tab B - TN_GR_A13_Pivot'!C:C,"0",0)</f>
        <v>0</v>
      </c>
      <c r="G311" s="78">
        <f>_xlfn.XLOOKUP(A311,'Tab D - Statistical Grants'!A:A,'Tab D - Statistical Grants'!B:B,"0",0)</f>
        <v>0</v>
      </c>
      <c r="H311" s="66" t="str">
        <f>_xlfn.XLOOKUP(A324,'Tab E - Rev in Different Years'!A:A,'Tab E - Rev in Different Years'!B:B,"0",0)</f>
        <v>0</v>
      </c>
      <c r="I311" s="25">
        <f>-_xlfn.XLOOKUP(A311,'Tab G - Accrual Comparison'!A:A,'Tab G - Accrual Comparison'!F:F,"0",0)</f>
        <v>0</v>
      </c>
      <c r="L311" s="15">
        <f t="shared" si="10"/>
        <v>0</v>
      </c>
      <c r="N311" s="15">
        <f t="shared" si="11"/>
        <v>0</v>
      </c>
    </row>
    <row r="312" spans="2:14">
      <c r="B312"/>
      <c r="F312" s="78">
        <f>_xlfn.XLOOKUP(A312,'Tab B - TN_GR_A13_Pivot'!A:A,'Tab B - TN_GR_A13_Pivot'!C:C,"0",0)</f>
        <v>0</v>
      </c>
      <c r="G312" s="78">
        <f>_xlfn.XLOOKUP(A312,'Tab D - Statistical Grants'!A:A,'Tab D - Statistical Grants'!B:B,"0",0)</f>
        <v>0</v>
      </c>
      <c r="H312" s="66" t="str">
        <f>_xlfn.XLOOKUP(A325,'Tab E - Rev in Different Years'!A:A,'Tab E - Rev in Different Years'!B:B,"0",0)</f>
        <v>0</v>
      </c>
      <c r="I312" s="25">
        <f>-_xlfn.XLOOKUP(A312,'Tab G - Accrual Comparison'!A:A,'Tab G - Accrual Comparison'!F:F,"0",0)</f>
        <v>0</v>
      </c>
      <c r="L312" s="15">
        <f t="shared" si="10"/>
        <v>0</v>
      </c>
      <c r="N312" s="15">
        <f t="shared" si="11"/>
        <v>0</v>
      </c>
    </row>
    <row r="313" spans="2:14">
      <c r="B313"/>
      <c r="F313" s="78">
        <f>_xlfn.XLOOKUP(A313,'Tab B - TN_GR_A13_Pivot'!A:A,'Tab B - TN_GR_A13_Pivot'!C:C,"0",0)</f>
        <v>0</v>
      </c>
      <c r="G313" s="78">
        <f>_xlfn.XLOOKUP(A313,'Tab D - Statistical Grants'!A:A,'Tab D - Statistical Grants'!B:B,"0",0)</f>
        <v>0</v>
      </c>
      <c r="H313" s="66" t="str">
        <f>_xlfn.XLOOKUP(A326,'Tab E - Rev in Different Years'!A:A,'Tab E - Rev in Different Years'!B:B,"0",0)</f>
        <v>0</v>
      </c>
      <c r="I313" s="25">
        <f>-_xlfn.XLOOKUP(A313,'Tab G - Accrual Comparison'!A:A,'Tab G - Accrual Comparison'!F:F,"0",0)</f>
        <v>0</v>
      </c>
      <c r="L313" s="15">
        <f t="shared" si="10"/>
        <v>0</v>
      </c>
      <c r="N313" s="15">
        <f t="shared" si="11"/>
        <v>0</v>
      </c>
    </row>
    <row r="314" spans="2:14">
      <c r="B314"/>
      <c r="F314" s="78">
        <f>_xlfn.XLOOKUP(A314,'Tab B - TN_GR_A13_Pivot'!A:A,'Tab B - TN_GR_A13_Pivot'!C:C,"0",0)</f>
        <v>0</v>
      </c>
      <c r="G314" s="78">
        <f>_xlfn.XLOOKUP(A314,'Tab D - Statistical Grants'!A:A,'Tab D - Statistical Grants'!B:B,"0",0)</f>
        <v>0</v>
      </c>
      <c r="H314" s="66" t="str">
        <f>_xlfn.XLOOKUP(A327,'Tab E - Rev in Different Years'!A:A,'Tab E - Rev in Different Years'!B:B,"0",0)</f>
        <v>0</v>
      </c>
      <c r="I314" s="25">
        <f>-_xlfn.XLOOKUP(A314,'Tab G - Accrual Comparison'!A:A,'Tab G - Accrual Comparison'!F:F,"0",0)</f>
        <v>0</v>
      </c>
      <c r="L314" s="15">
        <f t="shared" si="10"/>
        <v>0</v>
      </c>
      <c r="N314" s="15">
        <f t="shared" si="11"/>
        <v>0</v>
      </c>
    </row>
    <row r="315" spans="2:14">
      <c r="B315"/>
      <c r="F315" s="78">
        <f>_xlfn.XLOOKUP(A315,'Tab B - TN_GR_A13_Pivot'!A:A,'Tab B - TN_GR_A13_Pivot'!C:C,"0",0)</f>
        <v>0</v>
      </c>
      <c r="G315" s="78">
        <f>_xlfn.XLOOKUP(A315,'Tab D - Statistical Grants'!A:A,'Tab D - Statistical Grants'!B:B,"0",0)</f>
        <v>0</v>
      </c>
      <c r="H315" s="66" t="str">
        <f>_xlfn.XLOOKUP(A328,'Tab E - Rev in Different Years'!A:A,'Tab E - Rev in Different Years'!B:B,"0",0)</f>
        <v>0</v>
      </c>
      <c r="I315" s="25">
        <f>-_xlfn.XLOOKUP(A315,'Tab G - Accrual Comparison'!A:A,'Tab G - Accrual Comparison'!F:F,"0",0)</f>
        <v>0</v>
      </c>
      <c r="L315" s="15">
        <f t="shared" si="10"/>
        <v>0</v>
      </c>
      <c r="N315" s="15">
        <f t="shared" si="11"/>
        <v>0</v>
      </c>
    </row>
    <row r="316" spans="2:14">
      <c r="B316"/>
      <c r="F316" s="78">
        <f>_xlfn.XLOOKUP(A316,'Tab B - TN_GR_A13_Pivot'!A:A,'Tab B - TN_GR_A13_Pivot'!C:C,"0",0)</f>
        <v>0</v>
      </c>
      <c r="G316" s="78">
        <f>_xlfn.XLOOKUP(A316,'Tab D - Statistical Grants'!A:A,'Tab D - Statistical Grants'!B:B,"0",0)</f>
        <v>0</v>
      </c>
      <c r="H316" s="66" t="str">
        <f>_xlfn.XLOOKUP(A329,'Tab E - Rev in Different Years'!A:A,'Tab E - Rev in Different Years'!B:B,"0",0)</f>
        <v>0</v>
      </c>
      <c r="I316" s="25">
        <f>-_xlfn.XLOOKUP(A316,'Tab G - Accrual Comparison'!A:A,'Tab G - Accrual Comparison'!F:F,"0",0)</f>
        <v>0</v>
      </c>
      <c r="L316" s="15">
        <f t="shared" si="10"/>
        <v>0</v>
      </c>
      <c r="N316" s="15">
        <f t="shared" si="11"/>
        <v>0</v>
      </c>
    </row>
    <row r="317" spans="2:14">
      <c r="B317"/>
      <c r="F317" s="78">
        <f>_xlfn.XLOOKUP(A317,'Tab B - TN_GR_A13_Pivot'!A:A,'Tab B - TN_GR_A13_Pivot'!C:C,"0",0)</f>
        <v>0</v>
      </c>
      <c r="G317" s="78">
        <f>_xlfn.XLOOKUP(A317,'Tab D - Statistical Grants'!A:A,'Tab D - Statistical Grants'!B:B,"0",0)</f>
        <v>0</v>
      </c>
      <c r="H317" s="66">
        <f>_xlfn.XLOOKUP(A330,'Tab E - Rev in Different Years'!A:A,'Tab E - Rev in Different Years'!B:B,"0",0)</f>
        <v>0</v>
      </c>
      <c r="I317" s="25">
        <f>-_xlfn.XLOOKUP(A317,'Tab G - Accrual Comparison'!A:A,'Tab G - Accrual Comparison'!F:F,"0",0)</f>
        <v>0</v>
      </c>
      <c r="L317" s="15">
        <f t="shared" si="10"/>
        <v>0</v>
      </c>
      <c r="N317" s="15">
        <f t="shared" si="11"/>
        <v>0</v>
      </c>
    </row>
    <row r="318" spans="2:14">
      <c r="B318"/>
      <c r="F318" s="78">
        <f>_xlfn.XLOOKUP(A318,'Tab B - TN_GR_A13_Pivot'!A:A,'Tab B - TN_GR_A13_Pivot'!C:C,"0",0)</f>
        <v>0</v>
      </c>
      <c r="G318" s="78">
        <f>_xlfn.XLOOKUP(A318,'Tab D - Statistical Grants'!A:A,'Tab D - Statistical Grants'!B:B,"0",0)</f>
        <v>0</v>
      </c>
      <c r="H318" s="66" t="str">
        <f>_xlfn.XLOOKUP(A331,'Tab E - Rev in Different Years'!A:A,'Tab E - Rev in Different Years'!B:B,"0",0)</f>
        <v>0</v>
      </c>
      <c r="I318" s="25">
        <f>-_xlfn.XLOOKUP(A318,'Tab G - Accrual Comparison'!A:A,'Tab G - Accrual Comparison'!F:F,"0",0)</f>
        <v>0</v>
      </c>
      <c r="L318" s="15">
        <f t="shared" si="10"/>
        <v>0</v>
      </c>
      <c r="N318" s="15">
        <f t="shared" si="11"/>
        <v>0</v>
      </c>
    </row>
    <row r="319" spans="2:14">
      <c r="B319"/>
      <c r="F319" s="78">
        <f>_xlfn.XLOOKUP(A319,'Tab B - TN_GR_A13_Pivot'!A:A,'Tab B - TN_GR_A13_Pivot'!C:C,"0",0)</f>
        <v>0</v>
      </c>
      <c r="G319" s="78">
        <f>_xlfn.XLOOKUP(A319,'Tab D - Statistical Grants'!A:A,'Tab D - Statistical Grants'!B:B,"0",0)</f>
        <v>0</v>
      </c>
      <c r="H319" s="66" t="str">
        <f>_xlfn.XLOOKUP(A332,'Tab E - Rev in Different Years'!A:A,'Tab E - Rev in Different Years'!B:B,"0",0)</f>
        <v>0</v>
      </c>
      <c r="I319" s="25">
        <f>-_xlfn.XLOOKUP(A319,'Tab G - Accrual Comparison'!A:A,'Tab G - Accrual Comparison'!F:F,"0",0)</f>
        <v>0</v>
      </c>
      <c r="L319" s="15">
        <f t="shared" si="10"/>
        <v>0</v>
      </c>
      <c r="N319" s="15">
        <f t="shared" si="11"/>
        <v>0</v>
      </c>
    </row>
    <row r="320" spans="2:14">
      <c r="B320"/>
      <c r="F320" s="78">
        <f>_xlfn.XLOOKUP(A320,'Tab B - TN_GR_A13_Pivot'!A:A,'Tab B - TN_GR_A13_Pivot'!C:C,"0",0)</f>
        <v>0</v>
      </c>
      <c r="G320" s="78">
        <f>_xlfn.XLOOKUP(A320,'Tab D - Statistical Grants'!A:A,'Tab D - Statistical Grants'!B:B,"0",0)</f>
        <v>0</v>
      </c>
      <c r="H320" s="66" t="str">
        <f>_xlfn.XLOOKUP(A333,'Tab E - Rev in Different Years'!A:A,'Tab E - Rev in Different Years'!B:B,"0",0)</f>
        <v>0</v>
      </c>
      <c r="I320" s="25">
        <f>-_xlfn.XLOOKUP(A320,'Tab G - Accrual Comparison'!A:A,'Tab G - Accrual Comparison'!F:F,"0",0)</f>
        <v>0</v>
      </c>
      <c r="L320" s="15">
        <f t="shared" si="10"/>
        <v>0</v>
      </c>
      <c r="N320" s="15">
        <f t="shared" si="11"/>
        <v>0</v>
      </c>
    </row>
    <row r="321" spans="2:14">
      <c r="B321"/>
      <c r="F321" s="78">
        <f>_xlfn.XLOOKUP(A321,'Tab B - TN_GR_A13_Pivot'!A:A,'Tab B - TN_GR_A13_Pivot'!C:C,"0",0)</f>
        <v>0</v>
      </c>
      <c r="G321" s="78">
        <f>_xlfn.XLOOKUP(A321,'Tab D - Statistical Grants'!A:A,'Tab D - Statistical Grants'!B:B,"0",0)</f>
        <v>0</v>
      </c>
      <c r="H321" s="66" t="str">
        <f>_xlfn.XLOOKUP(A334,'Tab E - Rev in Different Years'!A:A,'Tab E - Rev in Different Years'!B:B,"0",0)</f>
        <v>0</v>
      </c>
      <c r="I321" s="25">
        <f>-_xlfn.XLOOKUP(A321,'Tab G - Accrual Comparison'!A:A,'Tab G - Accrual Comparison'!F:F,"0",0)</f>
        <v>0</v>
      </c>
      <c r="L321" s="15">
        <f t="shared" si="10"/>
        <v>0</v>
      </c>
      <c r="N321" s="15">
        <f t="shared" si="11"/>
        <v>0</v>
      </c>
    </row>
    <row r="322" spans="2:14">
      <c r="B322"/>
      <c r="F322" s="78">
        <f>_xlfn.XLOOKUP(A322,'Tab B - TN_GR_A13_Pivot'!A:A,'Tab B - TN_GR_A13_Pivot'!C:C,"0",0)</f>
        <v>0</v>
      </c>
      <c r="G322" s="78">
        <f>_xlfn.XLOOKUP(A322,'Tab D - Statistical Grants'!A:A,'Tab D - Statistical Grants'!B:B,"0",0)</f>
        <v>0</v>
      </c>
      <c r="H322" s="66" t="str">
        <f>_xlfn.XLOOKUP(A335,'Tab E - Rev in Different Years'!A:A,'Tab E - Rev in Different Years'!B:B,"0",0)</f>
        <v>0</v>
      </c>
      <c r="I322" s="25">
        <f>-_xlfn.XLOOKUP(A322,'Tab G - Accrual Comparison'!A:A,'Tab G - Accrual Comparison'!F:F,"0",0)</f>
        <v>0</v>
      </c>
      <c r="L322" s="15">
        <f t="shared" si="10"/>
        <v>0</v>
      </c>
      <c r="N322" s="15">
        <f t="shared" si="11"/>
        <v>0</v>
      </c>
    </row>
    <row r="323" spans="2:14">
      <c r="B323"/>
      <c r="F323" s="78">
        <f>_xlfn.XLOOKUP(A323,'Tab B - TN_GR_A13_Pivot'!A:A,'Tab B - TN_GR_A13_Pivot'!C:C,"0",0)</f>
        <v>0</v>
      </c>
      <c r="G323" s="78">
        <f>_xlfn.XLOOKUP(A323,'Tab D - Statistical Grants'!A:A,'Tab D - Statistical Grants'!B:B,"0",0)</f>
        <v>0</v>
      </c>
      <c r="H323" s="66" t="str">
        <f>_xlfn.XLOOKUP(A336,'Tab E - Rev in Different Years'!A:A,'Tab E - Rev in Different Years'!B:B,"0",0)</f>
        <v>0</v>
      </c>
      <c r="I323" s="25">
        <f>-_xlfn.XLOOKUP(A323,'Tab G - Accrual Comparison'!A:A,'Tab G - Accrual Comparison'!F:F,"0",0)</f>
        <v>0</v>
      </c>
      <c r="L323" s="15">
        <f t="shared" si="10"/>
        <v>0</v>
      </c>
      <c r="N323" s="15">
        <f t="shared" si="11"/>
        <v>0</v>
      </c>
    </row>
    <row r="324" spans="2:14">
      <c r="B324"/>
      <c r="F324" s="78">
        <f>_xlfn.XLOOKUP(A324,'Tab B - TN_GR_A13_Pivot'!A:A,'Tab B - TN_GR_A13_Pivot'!C:C,"0",0)</f>
        <v>0</v>
      </c>
      <c r="G324" s="78">
        <f>_xlfn.XLOOKUP(A324,'Tab D - Statistical Grants'!A:A,'Tab D - Statistical Grants'!B:B,"0",0)</f>
        <v>0</v>
      </c>
      <c r="H324" s="66" t="str">
        <f>_xlfn.XLOOKUP(A337,'Tab E - Rev in Different Years'!A:A,'Tab E - Rev in Different Years'!B:B,"0",0)</f>
        <v>0</v>
      </c>
      <c r="I324" s="25">
        <f>-_xlfn.XLOOKUP(A324,'Tab G - Accrual Comparison'!A:A,'Tab G - Accrual Comparison'!F:F,"0",0)</f>
        <v>0</v>
      </c>
      <c r="L324" s="15">
        <f t="shared" si="10"/>
        <v>0</v>
      </c>
      <c r="N324" s="15">
        <f t="shared" si="11"/>
        <v>0</v>
      </c>
    </row>
    <row r="325" spans="2:14">
      <c r="B325"/>
      <c r="F325" s="78">
        <f>_xlfn.XLOOKUP(A325,'Tab B - TN_GR_A13_Pivot'!A:A,'Tab B - TN_GR_A13_Pivot'!C:C,"0",0)</f>
        <v>0</v>
      </c>
      <c r="G325" s="78">
        <f>_xlfn.XLOOKUP(A325,'Tab D - Statistical Grants'!A:A,'Tab D - Statistical Grants'!B:B,"0",0)</f>
        <v>0</v>
      </c>
      <c r="H325" s="66" t="str">
        <f>_xlfn.XLOOKUP(A338,'Tab E - Rev in Different Years'!A:A,'Tab E - Rev in Different Years'!B:B,"0",0)</f>
        <v>0</v>
      </c>
      <c r="I325" s="25">
        <f>-_xlfn.XLOOKUP(A325,'Tab G - Accrual Comparison'!A:A,'Tab G - Accrual Comparison'!F:F,"0",0)</f>
        <v>0</v>
      </c>
      <c r="L325" s="15">
        <f t="shared" si="10"/>
        <v>0</v>
      </c>
      <c r="N325" s="15">
        <f t="shared" si="11"/>
        <v>0</v>
      </c>
    </row>
    <row r="326" spans="2:14">
      <c r="B326"/>
      <c r="F326" s="78">
        <f>_xlfn.XLOOKUP(A326,'Tab B - TN_GR_A13_Pivot'!A:A,'Tab B - TN_GR_A13_Pivot'!C:C,"0",0)</f>
        <v>0</v>
      </c>
      <c r="G326" s="78">
        <f>_xlfn.XLOOKUP(A326,'Tab D - Statistical Grants'!A:A,'Tab D - Statistical Grants'!B:B,"0",0)</f>
        <v>0</v>
      </c>
      <c r="H326" s="66" t="str">
        <f>_xlfn.XLOOKUP(A339,'Tab E - Rev in Different Years'!A:A,'Tab E - Rev in Different Years'!B:B,"0",0)</f>
        <v>0</v>
      </c>
      <c r="I326" s="25">
        <f>-_xlfn.XLOOKUP(A326,'Tab G - Accrual Comparison'!A:A,'Tab G - Accrual Comparison'!F:F,"0",0)</f>
        <v>0</v>
      </c>
      <c r="L326" s="15">
        <f t="shared" si="10"/>
        <v>0</v>
      </c>
      <c r="N326" s="15">
        <f t="shared" si="11"/>
        <v>0</v>
      </c>
    </row>
    <row r="327" spans="2:14">
      <c r="B327"/>
      <c r="F327" s="78">
        <f>_xlfn.XLOOKUP(A327,'Tab B - TN_GR_A13_Pivot'!A:A,'Tab B - TN_GR_A13_Pivot'!C:C,"0",0)</f>
        <v>0</v>
      </c>
      <c r="G327" s="78">
        <f>_xlfn.XLOOKUP(A327,'Tab D - Statistical Grants'!A:A,'Tab D - Statistical Grants'!B:B,"0",0)</f>
        <v>0</v>
      </c>
      <c r="H327" s="66" t="str">
        <f>_xlfn.XLOOKUP(A340,'Tab E - Rev in Different Years'!A:A,'Tab E - Rev in Different Years'!B:B,"0",0)</f>
        <v>0</v>
      </c>
      <c r="I327" s="25">
        <f>-_xlfn.XLOOKUP(A327,'Tab G - Accrual Comparison'!A:A,'Tab G - Accrual Comparison'!F:F,"0",0)</f>
        <v>0</v>
      </c>
      <c r="L327" s="15">
        <f t="shared" si="10"/>
        <v>0</v>
      </c>
      <c r="N327" s="15">
        <f t="shared" si="11"/>
        <v>0</v>
      </c>
    </row>
    <row r="328" spans="2:14">
      <c r="B328"/>
      <c r="F328" s="78">
        <f>_xlfn.XLOOKUP(A328,'Tab B - TN_GR_A13_Pivot'!A:A,'Tab B - TN_GR_A13_Pivot'!C:C,"0",0)</f>
        <v>0</v>
      </c>
      <c r="G328" s="78">
        <f>_xlfn.XLOOKUP(A328,'Tab D - Statistical Grants'!A:A,'Tab D - Statistical Grants'!B:B,"0",0)</f>
        <v>0</v>
      </c>
      <c r="H328" s="66" t="str">
        <f>_xlfn.XLOOKUP(A341,'Tab E - Rev in Different Years'!A:A,'Tab E - Rev in Different Years'!B:B,"0",0)</f>
        <v>0</v>
      </c>
      <c r="I328" s="25">
        <f>-_xlfn.XLOOKUP(A328,'Tab G - Accrual Comparison'!A:A,'Tab G - Accrual Comparison'!F:F,"0",0)</f>
        <v>0</v>
      </c>
      <c r="L328" s="15">
        <f t="shared" si="10"/>
        <v>0</v>
      </c>
      <c r="N328" s="15">
        <f t="shared" si="11"/>
        <v>0</v>
      </c>
    </row>
    <row r="329" spans="2:14">
      <c r="B329"/>
      <c r="F329" s="78">
        <f>_xlfn.XLOOKUP(A329,'Tab B - TN_GR_A13_Pivot'!A:A,'Tab B - TN_GR_A13_Pivot'!C:C,"0",0)</f>
        <v>0</v>
      </c>
      <c r="G329" s="78">
        <f>_xlfn.XLOOKUP(A329,'Tab D - Statistical Grants'!A:A,'Tab D - Statistical Grants'!B:B,"0",0)</f>
        <v>0</v>
      </c>
      <c r="H329" s="66">
        <f>_xlfn.XLOOKUP(A342,'Tab E - Rev in Different Years'!A:A,'Tab E - Rev in Different Years'!B:B,"0",0)</f>
        <v>0</v>
      </c>
      <c r="I329" s="25">
        <f>-_xlfn.XLOOKUP(A329,'Tab G - Accrual Comparison'!A:A,'Tab G - Accrual Comparison'!F:F,"0",0)</f>
        <v>0</v>
      </c>
      <c r="L329" s="15">
        <f t="shared" si="10"/>
        <v>0</v>
      </c>
      <c r="N329" s="15">
        <f t="shared" si="11"/>
        <v>0</v>
      </c>
    </row>
    <row r="330" spans="2:14">
      <c r="B330"/>
      <c r="F330" s="78">
        <f>_xlfn.XLOOKUP(A330,'Tab B - TN_GR_A13_Pivot'!A:A,'Tab B - TN_GR_A13_Pivot'!C:C,"0",0)</f>
        <v>0</v>
      </c>
      <c r="G330" s="78">
        <f>_xlfn.XLOOKUP(A330,'Tab D - Statistical Grants'!A:A,'Tab D - Statistical Grants'!B:B,"0",0)</f>
        <v>0</v>
      </c>
      <c r="H330" s="66" t="str">
        <f>_xlfn.XLOOKUP(A343,'Tab E - Rev in Different Years'!A:A,'Tab E - Rev in Different Years'!B:B,"0",0)</f>
        <v>0</v>
      </c>
      <c r="I330" s="25">
        <f>-_xlfn.XLOOKUP(A330,'Tab G - Accrual Comparison'!A:A,'Tab G - Accrual Comparison'!F:F,"0",0)</f>
        <v>0</v>
      </c>
      <c r="L330" s="15">
        <f t="shared" si="10"/>
        <v>0</v>
      </c>
      <c r="N330" s="15">
        <f t="shared" si="11"/>
        <v>0</v>
      </c>
    </row>
    <row r="331" spans="2:14">
      <c r="B331"/>
      <c r="F331" s="78">
        <f>_xlfn.XLOOKUP(A331,'Tab B - TN_GR_A13_Pivot'!A:A,'Tab B - TN_GR_A13_Pivot'!C:C,"0",0)</f>
        <v>0</v>
      </c>
      <c r="G331" s="78">
        <f>_xlfn.XLOOKUP(A331,'Tab D - Statistical Grants'!A:A,'Tab D - Statistical Grants'!B:B,"0",0)</f>
        <v>0</v>
      </c>
      <c r="H331" s="66" t="str">
        <f>_xlfn.XLOOKUP(A344,'Tab E - Rev in Different Years'!A:A,'Tab E - Rev in Different Years'!B:B,"0",0)</f>
        <v>0</v>
      </c>
      <c r="I331" s="25">
        <f>-_xlfn.XLOOKUP(A331,'Tab G - Accrual Comparison'!A:A,'Tab G - Accrual Comparison'!F:F,"0",0)</f>
        <v>0</v>
      </c>
      <c r="L331" s="15">
        <f t="shared" ref="L331:L350" si="12">SUM(E331:K331)</f>
        <v>0</v>
      </c>
      <c r="N331" s="15">
        <f t="shared" ref="N331:N350" si="13">C331+F331+G331</f>
        <v>0</v>
      </c>
    </row>
    <row r="332" spans="2:14">
      <c r="B332"/>
      <c r="F332" s="78">
        <f>_xlfn.XLOOKUP(A332,'Tab B - TN_GR_A13_Pivot'!A:A,'Tab B - TN_GR_A13_Pivot'!C:C,"0",0)</f>
        <v>0</v>
      </c>
      <c r="G332" s="78">
        <f>_xlfn.XLOOKUP(A332,'Tab D - Statistical Grants'!A:A,'Tab D - Statistical Grants'!B:B,"0",0)</f>
        <v>0</v>
      </c>
      <c r="H332" s="66" t="str">
        <f>_xlfn.XLOOKUP(A345,'Tab E - Rev in Different Years'!A:A,'Tab E - Rev in Different Years'!B:B,"0",0)</f>
        <v>0</v>
      </c>
      <c r="I332" s="25">
        <f>-_xlfn.XLOOKUP(A332,'Tab G - Accrual Comparison'!A:A,'Tab G - Accrual Comparison'!F:F,"0",0)</f>
        <v>0</v>
      </c>
      <c r="L332" s="15">
        <f t="shared" si="12"/>
        <v>0</v>
      </c>
      <c r="N332" s="15">
        <f t="shared" si="13"/>
        <v>0</v>
      </c>
    </row>
    <row r="333" spans="2:14">
      <c r="B333"/>
      <c r="F333" s="78">
        <f>_xlfn.XLOOKUP(A333,'Tab B - TN_GR_A13_Pivot'!A:A,'Tab B - TN_GR_A13_Pivot'!C:C,"0",0)</f>
        <v>0</v>
      </c>
      <c r="G333" s="78">
        <f>_xlfn.XLOOKUP(A333,'Tab D - Statistical Grants'!A:A,'Tab D - Statistical Grants'!B:B,"0",0)</f>
        <v>0</v>
      </c>
      <c r="H333" s="66" t="str">
        <f>_xlfn.XLOOKUP(A346,'Tab E - Rev in Different Years'!A:A,'Tab E - Rev in Different Years'!B:B,"0",0)</f>
        <v>0</v>
      </c>
      <c r="I333" s="25">
        <f>-_xlfn.XLOOKUP(A333,'Tab G - Accrual Comparison'!A:A,'Tab G - Accrual Comparison'!F:F,"0",0)</f>
        <v>0</v>
      </c>
      <c r="L333" s="15">
        <f t="shared" si="12"/>
        <v>0</v>
      </c>
      <c r="N333" s="15">
        <f t="shared" si="13"/>
        <v>0</v>
      </c>
    </row>
    <row r="334" spans="2:14">
      <c r="B334"/>
      <c r="F334" s="78">
        <f>_xlfn.XLOOKUP(A334,'Tab B - TN_GR_A13_Pivot'!A:A,'Tab B - TN_GR_A13_Pivot'!C:C,"0",0)</f>
        <v>0</v>
      </c>
      <c r="G334" s="78">
        <f>_xlfn.XLOOKUP(A334,'Tab D - Statistical Grants'!A:A,'Tab D - Statistical Grants'!B:B,"0",0)</f>
        <v>0</v>
      </c>
      <c r="H334" s="66" t="str">
        <f>_xlfn.XLOOKUP(A347,'Tab E - Rev in Different Years'!A:A,'Tab E - Rev in Different Years'!B:B,"0",0)</f>
        <v>0</v>
      </c>
      <c r="I334" s="25">
        <f>-_xlfn.XLOOKUP(A334,'Tab G - Accrual Comparison'!A:A,'Tab G - Accrual Comparison'!F:F,"0",0)</f>
        <v>0</v>
      </c>
      <c r="L334" s="15">
        <f t="shared" si="12"/>
        <v>0</v>
      </c>
      <c r="N334" s="15">
        <f t="shared" si="13"/>
        <v>0</v>
      </c>
    </row>
    <row r="335" spans="2:14">
      <c r="B335"/>
      <c r="F335" s="78">
        <f>_xlfn.XLOOKUP(A335,'Tab B - TN_GR_A13_Pivot'!A:A,'Tab B - TN_GR_A13_Pivot'!C:C,"0",0)</f>
        <v>0</v>
      </c>
      <c r="G335" s="78">
        <f>_xlfn.XLOOKUP(A335,'Tab D - Statistical Grants'!A:A,'Tab D - Statistical Grants'!B:B,"0",0)</f>
        <v>0</v>
      </c>
      <c r="H335" s="66" t="str">
        <f>_xlfn.XLOOKUP(A348,'Tab E - Rev in Different Years'!A:A,'Tab E - Rev in Different Years'!B:B,"0",0)</f>
        <v>0</v>
      </c>
      <c r="I335" s="25">
        <f>-_xlfn.XLOOKUP(A335,'Tab G - Accrual Comparison'!A:A,'Tab G - Accrual Comparison'!F:F,"0",0)</f>
        <v>0</v>
      </c>
      <c r="L335" s="15">
        <f t="shared" si="12"/>
        <v>0</v>
      </c>
      <c r="N335" s="15">
        <f t="shared" si="13"/>
        <v>0</v>
      </c>
    </row>
    <row r="336" spans="2:14">
      <c r="B336"/>
      <c r="F336" s="78">
        <f>_xlfn.XLOOKUP(A336,'Tab B - TN_GR_A13_Pivot'!A:A,'Tab B - TN_GR_A13_Pivot'!C:C,"0",0)</f>
        <v>0</v>
      </c>
      <c r="G336" s="78">
        <f>_xlfn.XLOOKUP(A336,'Tab D - Statistical Grants'!A:A,'Tab D - Statistical Grants'!B:B,"0",0)</f>
        <v>0</v>
      </c>
      <c r="H336" s="66" t="str">
        <f>_xlfn.XLOOKUP(A349,'Tab E - Rev in Different Years'!A:A,'Tab E - Rev in Different Years'!B:B,"0",0)</f>
        <v>0</v>
      </c>
      <c r="I336" s="25">
        <f>-_xlfn.XLOOKUP(A336,'Tab G - Accrual Comparison'!A:A,'Tab G - Accrual Comparison'!F:F,"0",0)</f>
        <v>0</v>
      </c>
      <c r="L336" s="15">
        <f t="shared" si="12"/>
        <v>0</v>
      </c>
      <c r="N336" s="15">
        <f t="shared" si="13"/>
        <v>0</v>
      </c>
    </row>
    <row r="337" spans="2:14">
      <c r="B337"/>
      <c r="F337" s="78">
        <f>_xlfn.XLOOKUP(A337,'Tab B - TN_GR_A13_Pivot'!A:A,'Tab B - TN_GR_A13_Pivot'!C:C,"0",0)</f>
        <v>0</v>
      </c>
      <c r="G337" s="78">
        <f>_xlfn.XLOOKUP(A337,'Tab D - Statistical Grants'!A:A,'Tab D - Statistical Grants'!B:B,"0",0)</f>
        <v>0</v>
      </c>
      <c r="H337" s="66" t="str">
        <f>_xlfn.XLOOKUP(A350,'Tab E - Rev in Different Years'!A:A,'Tab E - Rev in Different Years'!B:B,"0",0)</f>
        <v>0</v>
      </c>
      <c r="I337" s="25">
        <f>-_xlfn.XLOOKUP(A337,'Tab G - Accrual Comparison'!A:A,'Tab G - Accrual Comparison'!F:F,"0",0)</f>
        <v>0</v>
      </c>
      <c r="L337" s="15">
        <f t="shared" si="12"/>
        <v>0</v>
      </c>
      <c r="N337" s="15">
        <f t="shared" si="13"/>
        <v>0</v>
      </c>
    </row>
    <row r="338" spans="2:14">
      <c r="B338"/>
      <c r="F338" s="78">
        <f>_xlfn.XLOOKUP(A338,'Tab B - TN_GR_A13_Pivot'!A:A,'Tab B - TN_GR_A13_Pivot'!C:C,"0",0)</f>
        <v>0</v>
      </c>
      <c r="G338" s="78">
        <f>_xlfn.XLOOKUP(A338,'Tab D - Statistical Grants'!A:A,'Tab D - Statistical Grants'!B:B,"0",0)</f>
        <v>0</v>
      </c>
      <c r="H338" s="66" t="str">
        <f>_xlfn.XLOOKUP(A351,'Tab E - Rev in Different Years'!A:A,'Tab E - Rev in Different Years'!B:B,"0",0)</f>
        <v>0</v>
      </c>
      <c r="I338" s="25">
        <f>-_xlfn.XLOOKUP(A338,'Tab G - Accrual Comparison'!A:A,'Tab G - Accrual Comparison'!F:F,"0",0)</f>
        <v>0</v>
      </c>
      <c r="L338" s="15">
        <f t="shared" si="12"/>
        <v>0</v>
      </c>
      <c r="N338" s="15">
        <f t="shared" si="13"/>
        <v>0</v>
      </c>
    </row>
    <row r="339" spans="2:14">
      <c r="B339"/>
      <c r="F339" s="78">
        <f>_xlfn.XLOOKUP(A339,'Tab B - TN_GR_A13_Pivot'!A:A,'Tab B - TN_GR_A13_Pivot'!C:C,"0",0)</f>
        <v>0</v>
      </c>
      <c r="G339" s="78">
        <f>_xlfn.XLOOKUP(A339,'Tab D - Statistical Grants'!A:A,'Tab D - Statistical Grants'!B:B,"0",0)</f>
        <v>0</v>
      </c>
      <c r="H339" s="66" t="str">
        <f>_xlfn.XLOOKUP(A352,'Tab E - Rev in Different Years'!A:A,'Tab E - Rev in Different Years'!B:B,"0",0)</f>
        <v>0</v>
      </c>
      <c r="I339" s="25">
        <f>-_xlfn.XLOOKUP(A339,'Tab G - Accrual Comparison'!A:A,'Tab G - Accrual Comparison'!F:F,"0",0)</f>
        <v>0</v>
      </c>
      <c r="L339" s="15">
        <f t="shared" si="12"/>
        <v>0</v>
      </c>
      <c r="N339" s="15">
        <f t="shared" si="13"/>
        <v>0</v>
      </c>
    </row>
    <row r="340" spans="2:14">
      <c r="B340"/>
      <c r="F340" s="78">
        <f>_xlfn.XLOOKUP(A340,'Tab B - TN_GR_A13_Pivot'!A:A,'Tab B - TN_GR_A13_Pivot'!C:C,"0",0)</f>
        <v>0</v>
      </c>
      <c r="G340" s="78">
        <f>_xlfn.XLOOKUP(A340,'Tab D - Statistical Grants'!A:A,'Tab D - Statistical Grants'!B:B,"0",0)</f>
        <v>0</v>
      </c>
      <c r="H340" s="66" t="str">
        <f>_xlfn.XLOOKUP(A353,'Tab E - Rev in Different Years'!A:A,'Tab E - Rev in Different Years'!B:B,"0",0)</f>
        <v>0</v>
      </c>
      <c r="I340" s="25">
        <f>-_xlfn.XLOOKUP(A340,'Tab G - Accrual Comparison'!A:A,'Tab G - Accrual Comparison'!F:F,"0",0)</f>
        <v>0</v>
      </c>
      <c r="L340" s="15">
        <f t="shared" si="12"/>
        <v>0</v>
      </c>
      <c r="N340" s="15">
        <f t="shared" si="13"/>
        <v>0</v>
      </c>
    </row>
    <row r="341" spans="2:14">
      <c r="B341"/>
      <c r="F341" s="78">
        <f>_xlfn.XLOOKUP(A341,'Tab B - TN_GR_A13_Pivot'!A:A,'Tab B - TN_GR_A13_Pivot'!C:C,"0",0)</f>
        <v>0</v>
      </c>
      <c r="G341" s="78">
        <f>_xlfn.XLOOKUP(A341,'Tab D - Statistical Grants'!A:A,'Tab D - Statistical Grants'!B:B,"0",0)</f>
        <v>0</v>
      </c>
      <c r="H341" s="66" t="str">
        <f>_xlfn.XLOOKUP(A354,'Tab E - Rev in Different Years'!A:A,'Tab E - Rev in Different Years'!B:B,"0",0)</f>
        <v>0</v>
      </c>
      <c r="I341" s="25">
        <f>-_xlfn.XLOOKUP(A341,'Tab G - Accrual Comparison'!A:A,'Tab G - Accrual Comparison'!F:F,"0",0)</f>
        <v>0</v>
      </c>
      <c r="L341" s="15">
        <f t="shared" si="12"/>
        <v>0</v>
      </c>
      <c r="N341" s="15">
        <f>C341+F341+G341</f>
        <v>0</v>
      </c>
    </row>
    <row r="342" spans="2:14">
      <c r="B342"/>
      <c r="F342" s="78">
        <f>_xlfn.XLOOKUP(A342,'Tab B - TN_GR_A13_Pivot'!A:A,'Tab B - TN_GR_A13_Pivot'!C:C,"0",0)</f>
        <v>0</v>
      </c>
      <c r="G342" s="78">
        <f>_xlfn.XLOOKUP(A342,'Tab D - Statistical Grants'!A:A,'Tab D - Statistical Grants'!B:B,"0",0)</f>
        <v>0</v>
      </c>
      <c r="H342" s="66" t="str">
        <f>_xlfn.XLOOKUP(A355,'Tab E - Rev in Different Years'!A:A,'Tab E - Rev in Different Years'!B:B,"0",0)</f>
        <v>0</v>
      </c>
      <c r="I342" s="25">
        <f>-_xlfn.XLOOKUP(A342,'Tab G - Accrual Comparison'!A:A,'Tab G - Accrual Comparison'!F:F,"0",0)</f>
        <v>0</v>
      </c>
      <c r="L342" s="15">
        <f t="shared" si="12"/>
        <v>0</v>
      </c>
      <c r="N342" s="15">
        <f t="shared" si="13"/>
        <v>0</v>
      </c>
    </row>
    <row r="343" spans="2:14">
      <c r="B343"/>
      <c r="F343" s="78">
        <f>_xlfn.XLOOKUP(A343,'Tab B - TN_GR_A13_Pivot'!A:A,'Tab B - TN_GR_A13_Pivot'!C:C,"0",0)</f>
        <v>0</v>
      </c>
      <c r="G343" s="78">
        <f>_xlfn.XLOOKUP(A343,'Tab D - Statistical Grants'!A:A,'Tab D - Statistical Grants'!B:B,"0",0)</f>
        <v>0</v>
      </c>
      <c r="H343" s="66" t="str">
        <f>_xlfn.XLOOKUP(A356,'Tab E - Rev in Different Years'!A:A,'Tab E - Rev in Different Years'!B:B,"0",0)</f>
        <v>0</v>
      </c>
      <c r="I343" s="25">
        <f>-_xlfn.XLOOKUP(A343,'Tab G - Accrual Comparison'!A:A,'Tab G - Accrual Comparison'!F:F,"0",0)</f>
        <v>0</v>
      </c>
      <c r="L343" s="15">
        <f t="shared" si="12"/>
        <v>0</v>
      </c>
      <c r="N343" s="15">
        <f t="shared" si="13"/>
        <v>0</v>
      </c>
    </row>
    <row r="344" spans="2:14">
      <c r="B344"/>
      <c r="F344" s="78">
        <f>_xlfn.XLOOKUP(A344,'Tab B - TN_GR_A13_Pivot'!A:A,'Tab B - TN_GR_A13_Pivot'!C:C,"0",0)</f>
        <v>0</v>
      </c>
      <c r="G344" s="78">
        <f>_xlfn.XLOOKUP(A344,'Tab D - Statistical Grants'!A:A,'Tab D - Statistical Grants'!B:B,"0",0)</f>
        <v>0</v>
      </c>
      <c r="H344" s="66" t="str">
        <f>_xlfn.XLOOKUP(A357,'Tab E - Rev in Different Years'!A:A,'Tab E - Rev in Different Years'!B:B,"0",0)</f>
        <v>0</v>
      </c>
      <c r="I344" s="25">
        <f>-_xlfn.XLOOKUP(A344,'Tab G - Accrual Comparison'!A:A,'Tab G - Accrual Comparison'!F:F,"0",0)</f>
        <v>0</v>
      </c>
      <c r="L344" s="15">
        <f t="shared" si="12"/>
        <v>0</v>
      </c>
      <c r="N344" s="15">
        <f t="shared" si="13"/>
        <v>0</v>
      </c>
    </row>
    <row r="345" spans="2:14">
      <c r="B345"/>
      <c r="F345" s="78">
        <f>_xlfn.XLOOKUP(A345,'Tab B - TN_GR_A13_Pivot'!A:A,'Tab B - TN_GR_A13_Pivot'!C:C,"0",0)</f>
        <v>0</v>
      </c>
      <c r="G345" s="78">
        <f>_xlfn.XLOOKUP(A345,'Tab D - Statistical Grants'!A:A,'Tab D - Statistical Grants'!B:B,"0",0)</f>
        <v>0</v>
      </c>
      <c r="H345" s="66" t="str">
        <f>_xlfn.XLOOKUP(A358,'Tab E - Rev in Different Years'!A:A,'Tab E - Rev in Different Years'!B:B,"0",0)</f>
        <v>0</v>
      </c>
      <c r="I345" s="25">
        <f>-_xlfn.XLOOKUP(A345,'Tab G - Accrual Comparison'!A:A,'Tab G - Accrual Comparison'!F:F,"0",0)</f>
        <v>0</v>
      </c>
      <c r="L345" s="15">
        <f t="shared" si="12"/>
        <v>0</v>
      </c>
      <c r="N345" s="15">
        <f t="shared" si="13"/>
        <v>0</v>
      </c>
    </row>
    <row r="346" spans="2:14">
      <c r="B346"/>
      <c r="F346" s="78">
        <f>_xlfn.XLOOKUP(A346,'Tab B - TN_GR_A13_Pivot'!A:A,'Tab B - TN_GR_A13_Pivot'!C:C,"0",0)</f>
        <v>0</v>
      </c>
      <c r="G346" s="78">
        <f>_xlfn.XLOOKUP(A346,'Tab D - Statistical Grants'!A:A,'Tab D - Statistical Grants'!B:B,"0",0)</f>
        <v>0</v>
      </c>
      <c r="H346" s="66" t="str">
        <f>_xlfn.XLOOKUP(A359,'Tab E - Rev in Different Years'!A:A,'Tab E - Rev in Different Years'!B:B,"0",0)</f>
        <v>0</v>
      </c>
      <c r="I346" s="25">
        <f>-_xlfn.XLOOKUP(A346,'Tab G - Accrual Comparison'!A:A,'Tab G - Accrual Comparison'!F:F,"0",0)</f>
        <v>0</v>
      </c>
      <c r="L346" s="15">
        <f t="shared" si="12"/>
        <v>0</v>
      </c>
      <c r="N346" s="15">
        <f t="shared" si="13"/>
        <v>0</v>
      </c>
    </row>
    <row r="347" spans="2:14">
      <c r="B347"/>
      <c r="F347" s="78">
        <f>_xlfn.XLOOKUP(A347,'Tab B - TN_GR_A13_Pivot'!A:A,'Tab B - TN_GR_A13_Pivot'!C:C,"0",0)</f>
        <v>0</v>
      </c>
      <c r="G347" s="78">
        <f>_xlfn.XLOOKUP(A347,'Tab D - Statistical Grants'!A:A,'Tab D - Statistical Grants'!B:B,"0",0)</f>
        <v>0</v>
      </c>
      <c r="H347" s="66" t="str">
        <f>_xlfn.XLOOKUP(A360,'Tab E - Rev in Different Years'!A:A,'Tab E - Rev in Different Years'!B:B,"0",0)</f>
        <v>0</v>
      </c>
      <c r="I347" s="25">
        <f>-_xlfn.XLOOKUP(A347,'Tab G - Accrual Comparison'!A:A,'Tab G - Accrual Comparison'!F:F,"0",0)</f>
        <v>0</v>
      </c>
      <c r="L347" s="15">
        <f t="shared" si="12"/>
        <v>0</v>
      </c>
      <c r="N347" s="15">
        <f t="shared" si="13"/>
        <v>0</v>
      </c>
    </row>
    <row r="348" spans="2:14">
      <c r="B348"/>
      <c r="F348" s="78">
        <f>_xlfn.XLOOKUP(A348,'Tab B - TN_GR_A13_Pivot'!A:A,'Tab B - TN_GR_A13_Pivot'!C:C,"0",0)</f>
        <v>0</v>
      </c>
      <c r="G348" s="78">
        <f>_xlfn.XLOOKUP(A348,'Tab D - Statistical Grants'!A:A,'Tab D - Statistical Grants'!B:B,"0",0)</f>
        <v>0</v>
      </c>
      <c r="H348" s="66" t="str">
        <f>_xlfn.XLOOKUP(A361,'Tab E - Rev in Different Years'!A:A,'Tab E - Rev in Different Years'!B:B,"0",0)</f>
        <v>0</v>
      </c>
      <c r="I348" s="25">
        <f>-_xlfn.XLOOKUP(A348,'Tab G - Accrual Comparison'!A:A,'Tab G - Accrual Comparison'!F:F,"0",0)</f>
        <v>0</v>
      </c>
      <c r="L348" s="15">
        <f t="shared" si="12"/>
        <v>0</v>
      </c>
      <c r="N348" s="15">
        <f t="shared" si="13"/>
        <v>0</v>
      </c>
    </row>
    <row r="349" spans="2:14">
      <c r="B349"/>
      <c r="F349" s="78">
        <f>_xlfn.XLOOKUP(A349,'Tab B - TN_GR_A13_Pivot'!A:A,'Tab B - TN_GR_A13_Pivot'!C:C,"0",0)</f>
        <v>0</v>
      </c>
      <c r="G349" s="78">
        <f>_xlfn.XLOOKUP(A349,'Tab D - Statistical Grants'!A:A,'Tab D - Statistical Grants'!B:B,"0",0)</f>
        <v>0</v>
      </c>
      <c r="H349" s="66" t="str">
        <f>_xlfn.XLOOKUP(A362,'Tab E - Rev in Different Years'!A:A,'Tab E - Rev in Different Years'!B:B,"0",0)</f>
        <v>0</v>
      </c>
      <c r="I349" s="25">
        <f>-_xlfn.XLOOKUP(A349,'Tab G - Accrual Comparison'!A:A,'Tab G - Accrual Comparison'!F:F,"0",0)</f>
        <v>0</v>
      </c>
      <c r="L349" s="15">
        <f t="shared" si="12"/>
        <v>0</v>
      </c>
      <c r="N349" s="15">
        <f t="shared" si="13"/>
        <v>0</v>
      </c>
    </row>
    <row r="350" spans="2:14">
      <c r="B350"/>
      <c r="F350" s="78">
        <f>_xlfn.XLOOKUP(A350,'Tab B - TN_GR_A13_Pivot'!A:A,'Tab B - TN_GR_A13_Pivot'!C:C,"0",0)</f>
        <v>0</v>
      </c>
      <c r="G350" s="78">
        <f>_xlfn.XLOOKUP(A350,'Tab D - Statistical Grants'!A:A,'Tab D - Statistical Grants'!B:B,"0",0)</f>
        <v>0</v>
      </c>
      <c r="H350" s="66" t="str">
        <f>_xlfn.XLOOKUP(A363,'Tab E - Rev in Different Years'!A:A,'Tab E - Rev in Different Years'!B:B,"0",0)</f>
        <v>0</v>
      </c>
      <c r="I350" s="25">
        <f>-_xlfn.XLOOKUP(A350,'Tab G - Accrual Comparison'!A:A,'Tab G - Accrual Comparison'!F:F,"0",0)</f>
        <v>0</v>
      </c>
      <c r="L350" s="15">
        <f t="shared" si="12"/>
        <v>0</v>
      </c>
      <c r="N350" s="15">
        <f t="shared" si="13"/>
        <v>0</v>
      </c>
    </row>
    <row r="351" spans="2:14">
      <c r="B351"/>
      <c r="L351" s="15"/>
    </row>
    <row r="352" spans="2:14">
      <c r="B352"/>
      <c r="L352" s="15"/>
    </row>
    <row r="353" spans="2:12">
      <c r="B353"/>
      <c r="L353" s="15"/>
    </row>
    <row r="354" spans="2:12">
      <c r="B354"/>
      <c r="L354" s="15"/>
    </row>
    <row r="355" spans="2:12">
      <c r="B355"/>
      <c r="L355" s="15"/>
    </row>
    <row r="356" spans="2:12">
      <c r="B356"/>
    </row>
    <row r="357" spans="2:12">
      <c r="B357"/>
    </row>
    <row r="358" spans="2:12">
      <c r="B358"/>
    </row>
    <row r="359" spans="2:12">
      <c r="B359"/>
    </row>
    <row r="360" spans="2:12">
      <c r="B360"/>
    </row>
    <row r="361" spans="2:12">
      <c r="B361"/>
    </row>
    <row r="362" spans="2:12">
      <c r="B362"/>
    </row>
    <row r="363" spans="2:12">
      <c r="B363"/>
    </row>
    <row r="364" spans="2:12">
      <c r="B364"/>
    </row>
    <row r="365" spans="2:12">
      <c r="B365"/>
    </row>
    <row r="366" spans="2:12">
      <c r="B366"/>
    </row>
    <row r="367" spans="2:12">
      <c r="B367"/>
    </row>
    <row r="368" spans="2:12">
      <c r="B368"/>
    </row>
    <row r="369" spans="2:2">
      <c r="B369"/>
    </row>
    <row r="370" spans="2:2">
      <c r="B370"/>
    </row>
    <row r="371" spans="2:2">
      <c r="B371"/>
    </row>
    <row r="372" spans="2:2">
      <c r="B372"/>
    </row>
    <row r="373" spans="2:2">
      <c r="B373"/>
    </row>
    <row r="374" spans="2:2">
      <c r="B374"/>
    </row>
    <row r="375" spans="2:2">
      <c r="B375"/>
    </row>
    <row r="376" spans="2:2">
      <c r="B376"/>
    </row>
    <row r="377" spans="2:2">
      <c r="B377"/>
    </row>
    <row r="378" spans="2:2">
      <c r="B378"/>
    </row>
    <row r="379" spans="2:2">
      <c r="B379"/>
    </row>
    <row r="380" spans="2:2">
      <c r="B380"/>
    </row>
    <row r="381" spans="2:2">
      <c r="B381"/>
    </row>
    <row r="382" spans="2:2">
      <c r="B382"/>
    </row>
    <row r="383" spans="2:2">
      <c r="B383"/>
    </row>
    <row r="384" spans="2:2">
      <c r="B384"/>
    </row>
    <row r="385" spans="2:2">
      <c r="B385"/>
    </row>
    <row r="386" spans="2:2">
      <c r="B386"/>
    </row>
    <row r="387" spans="2:2">
      <c r="B387"/>
    </row>
    <row r="388" spans="2:2">
      <c r="B388"/>
    </row>
    <row r="389" spans="2:2">
      <c r="B389"/>
    </row>
    <row r="390" spans="2:2">
      <c r="B390"/>
    </row>
    <row r="391" spans="2:2">
      <c r="B391"/>
    </row>
    <row r="392" spans="2:2">
      <c r="B392"/>
    </row>
    <row r="393" spans="2:2">
      <c r="B393"/>
    </row>
    <row r="394" spans="2:2">
      <c r="B394"/>
    </row>
    <row r="395" spans="2:2">
      <c r="B395"/>
    </row>
    <row r="396" spans="2:2">
      <c r="B396"/>
    </row>
    <row r="397" spans="2:2">
      <c r="B397"/>
    </row>
    <row r="398" spans="2:2">
      <c r="B398"/>
    </row>
    <row r="399" spans="2:2">
      <c r="B399"/>
    </row>
    <row r="400" spans="2:2">
      <c r="B400"/>
    </row>
    <row r="401" spans="2:2">
      <c r="B401"/>
    </row>
    <row r="402" spans="2:2">
      <c r="B402"/>
    </row>
    <row r="403" spans="2:2">
      <c r="B403"/>
    </row>
    <row r="404" spans="2:2">
      <c r="B404"/>
    </row>
    <row r="405" spans="2:2">
      <c r="B405"/>
    </row>
    <row r="406" spans="2:2">
      <c r="B406"/>
    </row>
    <row r="407" spans="2:2">
      <c r="B407"/>
    </row>
    <row r="408" spans="2:2">
      <c r="B408"/>
    </row>
    <row r="409" spans="2:2">
      <c r="B409"/>
    </row>
    <row r="410" spans="2:2">
      <c r="B410"/>
    </row>
    <row r="411" spans="2:2">
      <c r="B411"/>
    </row>
    <row r="412" spans="2:2">
      <c r="B412"/>
    </row>
    <row r="413" spans="2:2">
      <c r="B413"/>
    </row>
    <row r="414" spans="2:2">
      <c r="B414"/>
    </row>
    <row r="415" spans="2:2">
      <c r="B415"/>
    </row>
    <row r="416" spans="2:2">
      <c r="B416"/>
    </row>
    <row r="417" spans="2:2">
      <c r="B417"/>
    </row>
    <row r="418" spans="2:2">
      <c r="B418"/>
    </row>
    <row r="419" spans="2:2">
      <c r="B419"/>
    </row>
    <row r="420" spans="2:2">
      <c r="B420"/>
    </row>
    <row r="421" spans="2:2">
      <c r="B421"/>
    </row>
    <row r="422" spans="2:2">
      <c r="B422"/>
    </row>
    <row r="423" spans="2:2">
      <c r="B423"/>
    </row>
    <row r="424" spans="2:2">
      <c r="B424"/>
    </row>
    <row r="425" spans="2:2">
      <c r="B425"/>
    </row>
    <row r="426" spans="2:2">
      <c r="B426"/>
    </row>
    <row r="427" spans="2:2">
      <c r="B427"/>
    </row>
    <row r="428" spans="2:2">
      <c r="B428"/>
    </row>
    <row r="429" spans="2:2">
      <c r="B429"/>
    </row>
    <row r="430" spans="2:2">
      <c r="B430"/>
    </row>
    <row r="431" spans="2:2">
      <c r="B431"/>
    </row>
    <row r="432" spans="2:2">
      <c r="B432"/>
    </row>
    <row r="433" spans="2:2">
      <c r="B433"/>
    </row>
    <row r="434" spans="2:2">
      <c r="B434"/>
    </row>
    <row r="435" spans="2:2">
      <c r="B435"/>
    </row>
    <row r="436" spans="2:2">
      <c r="B436"/>
    </row>
    <row r="437" spans="2:2">
      <c r="B437"/>
    </row>
    <row r="438" spans="2:2">
      <c r="B438"/>
    </row>
    <row r="439" spans="2:2">
      <c r="B439"/>
    </row>
    <row r="440" spans="2:2">
      <c r="B440"/>
    </row>
    <row r="441" spans="2:2">
      <c r="B441"/>
    </row>
    <row r="442" spans="2:2">
      <c r="B442"/>
    </row>
    <row r="443" spans="2:2">
      <c r="B443"/>
    </row>
    <row r="444" spans="2:2">
      <c r="B444"/>
    </row>
    <row r="445" spans="2:2">
      <c r="B445"/>
    </row>
    <row r="446" spans="2:2">
      <c r="B446"/>
    </row>
    <row r="447" spans="2:2">
      <c r="B447"/>
    </row>
    <row r="448" spans="2:2">
      <c r="B448"/>
    </row>
    <row r="449" spans="2:2">
      <c r="B449"/>
    </row>
    <row r="450" spans="2:2">
      <c r="B450"/>
    </row>
    <row r="451" spans="2:2">
      <c r="B451"/>
    </row>
    <row r="452" spans="2:2">
      <c r="B452"/>
    </row>
    <row r="453" spans="2:2">
      <c r="B453"/>
    </row>
    <row r="454" spans="2:2">
      <c r="B454"/>
    </row>
    <row r="455" spans="2:2">
      <c r="B455"/>
    </row>
    <row r="456" spans="2:2">
      <c r="B456"/>
    </row>
    <row r="457" spans="2:2">
      <c r="B457"/>
    </row>
    <row r="458" spans="2:2">
      <c r="B458"/>
    </row>
    <row r="459" spans="2:2">
      <c r="B459"/>
    </row>
    <row r="460" spans="2:2">
      <c r="B460"/>
    </row>
    <row r="461" spans="2:2">
      <c r="B461"/>
    </row>
    <row r="462" spans="2:2">
      <c r="B462"/>
    </row>
    <row r="463" spans="2:2">
      <c r="B463"/>
    </row>
    <row r="464" spans="2:2">
      <c r="B464"/>
    </row>
    <row r="465" spans="2:2">
      <c r="B465"/>
    </row>
    <row r="466" spans="2:2">
      <c r="B466"/>
    </row>
    <row r="467" spans="2:2">
      <c r="B467"/>
    </row>
    <row r="468" spans="2:2">
      <c r="B468"/>
    </row>
    <row r="469" spans="2:2">
      <c r="B469"/>
    </row>
    <row r="470" spans="2:2">
      <c r="B470"/>
    </row>
    <row r="471" spans="2:2">
      <c r="B471"/>
    </row>
    <row r="472" spans="2:2">
      <c r="B472"/>
    </row>
    <row r="473" spans="2:2">
      <c r="B473"/>
    </row>
    <row r="474" spans="2:2">
      <c r="B474"/>
    </row>
    <row r="475" spans="2:2">
      <c r="B475"/>
    </row>
    <row r="476" spans="2:2">
      <c r="B476"/>
    </row>
    <row r="477" spans="2:2">
      <c r="B477"/>
    </row>
    <row r="478" spans="2:2">
      <c r="B478"/>
    </row>
    <row r="479" spans="2:2">
      <c r="B479"/>
    </row>
    <row r="480" spans="2:2">
      <c r="B480"/>
    </row>
    <row r="481" spans="2:2">
      <c r="B481"/>
    </row>
    <row r="482" spans="2:2">
      <c r="B482"/>
    </row>
    <row r="483" spans="2:2">
      <c r="B483"/>
    </row>
    <row r="484" spans="2:2">
      <c r="B484"/>
    </row>
    <row r="485" spans="2:2">
      <c r="B485"/>
    </row>
    <row r="486" spans="2:2">
      <c r="B486"/>
    </row>
    <row r="487" spans="2:2">
      <c r="B487"/>
    </row>
    <row r="488" spans="2:2">
      <c r="B488"/>
    </row>
    <row r="489" spans="2:2">
      <c r="B489"/>
    </row>
    <row r="490" spans="2:2">
      <c r="B490"/>
    </row>
    <row r="491" spans="2:2">
      <c r="B491"/>
    </row>
    <row r="492" spans="2:2">
      <c r="B492"/>
    </row>
    <row r="493" spans="2:2">
      <c r="B493"/>
    </row>
    <row r="494" spans="2:2">
      <c r="B494"/>
    </row>
    <row r="495" spans="2:2">
      <c r="B495"/>
    </row>
    <row r="496" spans="2:2">
      <c r="B496"/>
    </row>
    <row r="497" spans="2:2">
      <c r="B497"/>
    </row>
    <row r="498" spans="2:2">
      <c r="B498"/>
    </row>
    <row r="499" spans="2:2">
      <c r="B499"/>
    </row>
    <row r="500" spans="2:2">
      <c r="B500"/>
    </row>
    <row r="501" spans="2:2">
      <c r="B501"/>
    </row>
    <row r="502" spans="2:2">
      <c r="B502"/>
    </row>
    <row r="503" spans="2:2">
      <c r="B503"/>
    </row>
    <row r="504" spans="2:2">
      <c r="B504"/>
    </row>
    <row r="505" spans="2:2">
      <c r="B505"/>
    </row>
    <row r="506" spans="2:2">
      <c r="B506"/>
    </row>
    <row r="507" spans="2:2">
      <c r="B507"/>
    </row>
    <row r="508" spans="2:2">
      <c r="B508"/>
    </row>
    <row r="509" spans="2:2">
      <c r="B509"/>
    </row>
    <row r="510" spans="2:2">
      <c r="B510"/>
    </row>
    <row r="511" spans="2:2">
      <c r="B511"/>
    </row>
    <row r="512" spans="2:2">
      <c r="B512"/>
    </row>
    <row r="513" spans="2:2">
      <c r="B513"/>
    </row>
    <row r="514" spans="2:2">
      <c r="B514"/>
    </row>
    <row r="515" spans="2:2">
      <c r="B515"/>
    </row>
    <row r="516" spans="2:2">
      <c r="B516"/>
    </row>
    <row r="517" spans="2:2">
      <c r="B517"/>
    </row>
    <row r="518" spans="2:2">
      <c r="B518"/>
    </row>
    <row r="519" spans="2:2">
      <c r="B519"/>
    </row>
    <row r="520" spans="2:2">
      <c r="B520"/>
    </row>
    <row r="521" spans="2:2">
      <c r="B521"/>
    </row>
    <row r="522" spans="2:2">
      <c r="B522"/>
    </row>
    <row r="523" spans="2:2">
      <c r="B523"/>
    </row>
    <row r="524" spans="2:2">
      <c r="B524"/>
    </row>
    <row r="525" spans="2:2">
      <c r="B525"/>
    </row>
    <row r="526" spans="2:2">
      <c r="B526"/>
    </row>
    <row r="527" spans="2:2">
      <c r="B527"/>
    </row>
    <row r="528" spans="2:2">
      <c r="B528"/>
    </row>
    <row r="529" spans="2:2">
      <c r="B529"/>
    </row>
    <row r="530" spans="2:2">
      <c r="B530"/>
    </row>
    <row r="531" spans="2:2">
      <c r="B531"/>
    </row>
    <row r="532" spans="2:2">
      <c r="B532"/>
    </row>
    <row r="533" spans="2:2">
      <c r="B533"/>
    </row>
    <row r="534" spans="2:2">
      <c r="B534"/>
    </row>
    <row r="535" spans="2:2">
      <c r="B535"/>
    </row>
    <row r="536" spans="2:2">
      <c r="B536"/>
    </row>
    <row r="537" spans="2:2">
      <c r="B537"/>
    </row>
    <row r="538" spans="2:2">
      <c r="B538"/>
    </row>
    <row r="539" spans="2:2">
      <c r="B539"/>
    </row>
    <row r="540" spans="2:2">
      <c r="B540"/>
    </row>
    <row r="541" spans="2:2">
      <c r="B541"/>
    </row>
    <row r="542" spans="2:2">
      <c r="B542"/>
    </row>
    <row r="543" spans="2:2">
      <c r="B543"/>
    </row>
    <row r="544" spans="2:2">
      <c r="B544"/>
    </row>
    <row r="545" spans="2:2">
      <c r="B545"/>
    </row>
    <row r="546" spans="2:2">
      <c r="B546"/>
    </row>
    <row r="547" spans="2:2">
      <c r="B547"/>
    </row>
    <row r="548" spans="2:2">
      <c r="B548"/>
    </row>
    <row r="549" spans="2:2">
      <c r="B549"/>
    </row>
    <row r="550" spans="2:2">
      <c r="B550"/>
    </row>
    <row r="551" spans="2:2">
      <c r="B551"/>
    </row>
    <row r="552" spans="2:2">
      <c r="B552"/>
    </row>
    <row r="553" spans="2:2">
      <c r="B553"/>
    </row>
    <row r="554" spans="2:2">
      <c r="B554"/>
    </row>
    <row r="555" spans="2:2">
      <c r="B555"/>
    </row>
    <row r="556" spans="2:2">
      <c r="B556"/>
    </row>
    <row r="557" spans="2:2">
      <c r="B557"/>
    </row>
    <row r="558" spans="2:2">
      <c r="B558"/>
    </row>
    <row r="559" spans="2:2">
      <c r="B559"/>
    </row>
    <row r="560" spans="2:2">
      <c r="B560"/>
    </row>
    <row r="561" spans="2:2">
      <c r="B561"/>
    </row>
    <row r="562" spans="2:2">
      <c r="B562"/>
    </row>
    <row r="563" spans="2:2">
      <c r="B563"/>
    </row>
    <row r="564" spans="2:2">
      <c r="B564"/>
    </row>
    <row r="565" spans="2:2">
      <c r="B565"/>
    </row>
    <row r="566" spans="2:2">
      <c r="B566"/>
    </row>
    <row r="567" spans="2:2">
      <c r="B567"/>
    </row>
    <row r="568" spans="2:2">
      <c r="B568"/>
    </row>
    <row r="569" spans="2:2">
      <c r="B569"/>
    </row>
    <row r="570" spans="2:2">
      <c r="B570"/>
    </row>
    <row r="571" spans="2:2">
      <c r="B571"/>
    </row>
    <row r="572" spans="2:2">
      <c r="B572"/>
    </row>
    <row r="573" spans="2:2">
      <c r="B573"/>
    </row>
    <row r="574" spans="2:2">
      <c r="B574"/>
    </row>
    <row r="575" spans="2:2">
      <c r="B575"/>
    </row>
    <row r="576" spans="2:2">
      <c r="B576"/>
    </row>
    <row r="577" spans="2:2">
      <c r="B577"/>
    </row>
    <row r="578" spans="2:2">
      <c r="B578"/>
    </row>
    <row r="579" spans="2:2">
      <c r="B579"/>
    </row>
    <row r="580" spans="2:2">
      <c r="B580"/>
    </row>
    <row r="581" spans="2:2">
      <c r="B581"/>
    </row>
    <row r="582" spans="2:2">
      <c r="B582"/>
    </row>
    <row r="583" spans="2:2">
      <c r="B583"/>
    </row>
    <row r="584" spans="2:2">
      <c r="B584"/>
    </row>
    <row r="585" spans="2:2">
      <c r="B585"/>
    </row>
    <row r="586" spans="2:2">
      <c r="B586"/>
    </row>
    <row r="587" spans="2:2">
      <c r="B587"/>
    </row>
    <row r="588" spans="2:2">
      <c r="B588"/>
    </row>
    <row r="589" spans="2:2">
      <c r="B589"/>
    </row>
    <row r="590" spans="2:2">
      <c r="B590"/>
    </row>
    <row r="591" spans="2:2">
      <c r="B591"/>
    </row>
    <row r="592" spans="2:2">
      <c r="B592"/>
    </row>
    <row r="593" spans="2:2">
      <c r="B593"/>
    </row>
    <row r="594" spans="2:2">
      <c r="B594"/>
    </row>
    <row r="595" spans="2:2">
      <c r="B595"/>
    </row>
    <row r="596" spans="2:2">
      <c r="B596"/>
    </row>
    <row r="597" spans="2:2">
      <c r="B597"/>
    </row>
    <row r="598" spans="2:2">
      <c r="B598"/>
    </row>
    <row r="599" spans="2:2">
      <c r="B599"/>
    </row>
    <row r="600" spans="2:2">
      <c r="B600"/>
    </row>
    <row r="601" spans="2:2">
      <c r="B601"/>
    </row>
    <row r="602" spans="2:2">
      <c r="B602"/>
    </row>
    <row r="603" spans="2:2">
      <c r="B603"/>
    </row>
    <row r="604" spans="2:2">
      <c r="B604"/>
    </row>
    <row r="605" spans="2:2">
      <c r="B605"/>
    </row>
    <row r="606" spans="2:2">
      <c r="B606"/>
    </row>
    <row r="607" spans="2:2">
      <c r="B607"/>
    </row>
    <row r="608" spans="2:2">
      <c r="B608"/>
    </row>
    <row r="609" spans="2:2">
      <c r="B609"/>
    </row>
    <row r="610" spans="2:2">
      <c r="B610"/>
    </row>
    <row r="611" spans="2:2">
      <c r="B611"/>
    </row>
    <row r="612" spans="2:2">
      <c r="B612"/>
    </row>
    <row r="613" spans="2:2">
      <c r="B613"/>
    </row>
    <row r="614" spans="2:2">
      <c r="B614"/>
    </row>
    <row r="615" spans="2:2">
      <c r="B615"/>
    </row>
    <row r="616" spans="2:2">
      <c r="B616"/>
    </row>
    <row r="617" spans="2:2">
      <c r="B617"/>
    </row>
    <row r="618" spans="2:2">
      <c r="B618"/>
    </row>
    <row r="619" spans="2:2">
      <c r="B619"/>
    </row>
    <row r="620" spans="2:2">
      <c r="B620"/>
    </row>
    <row r="621" spans="2:2">
      <c r="B621"/>
    </row>
    <row r="622" spans="2:2">
      <c r="B622"/>
    </row>
    <row r="623" spans="2:2">
      <c r="B623"/>
    </row>
    <row r="624" spans="2:2">
      <c r="B624"/>
    </row>
    <row r="625" spans="2:2">
      <c r="B625"/>
    </row>
    <row r="626" spans="2:2">
      <c r="B626"/>
    </row>
    <row r="627" spans="2:2">
      <c r="B627"/>
    </row>
    <row r="628" spans="2:2">
      <c r="B628"/>
    </row>
    <row r="629" spans="2:2">
      <c r="B629"/>
    </row>
    <row r="630" spans="2:2">
      <c r="B630"/>
    </row>
    <row r="631" spans="2:2">
      <c r="B631"/>
    </row>
    <row r="632" spans="2:2">
      <c r="B632"/>
    </row>
    <row r="633" spans="2:2">
      <c r="B633"/>
    </row>
    <row r="634" spans="2:2">
      <c r="B634"/>
    </row>
    <row r="635" spans="2:2">
      <c r="B635"/>
    </row>
    <row r="636" spans="2:2">
      <c r="B636"/>
    </row>
    <row r="637" spans="2:2">
      <c r="B637"/>
    </row>
    <row r="638" spans="2:2">
      <c r="B638"/>
    </row>
    <row r="639" spans="2:2">
      <c r="B639"/>
    </row>
    <row r="640" spans="2:2">
      <c r="B640"/>
    </row>
    <row r="641" spans="2:2">
      <c r="B641"/>
    </row>
    <row r="642" spans="2:2">
      <c r="B642"/>
    </row>
    <row r="643" spans="2:2">
      <c r="B643"/>
    </row>
    <row r="644" spans="2:2">
      <c r="B644"/>
    </row>
    <row r="645" spans="2:2">
      <c r="B645"/>
    </row>
    <row r="646" spans="2:2">
      <c r="B646"/>
    </row>
    <row r="647" spans="2:2">
      <c r="B647"/>
    </row>
    <row r="648" spans="2:2">
      <c r="B648"/>
    </row>
    <row r="649" spans="2:2">
      <c r="B649"/>
    </row>
    <row r="650" spans="2:2">
      <c r="B650"/>
    </row>
    <row r="651" spans="2:2">
      <c r="B651"/>
    </row>
    <row r="652" spans="2:2">
      <c r="B652"/>
    </row>
    <row r="653" spans="2:2">
      <c r="B653"/>
    </row>
    <row r="654" spans="2:2">
      <c r="B654"/>
    </row>
    <row r="655" spans="2:2">
      <c r="B655"/>
    </row>
    <row r="656" spans="2:2">
      <c r="B656"/>
    </row>
    <row r="657" spans="2:2">
      <c r="B657"/>
    </row>
    <row r="658" spans="2:2">
      <c r="B658"/>
    </row>
    <row r="659" spans="2:2">
      <c r="B659"/>
    </row>
    <row r="660" spans="2:2">
      <c r="B660"/>
    </row>
    <row r="661" spans="2:2">
      <c r="B661"/>
    </row>
    <row r="662" spans="2:2">
      <c r="B662"/>
    </row>
    <row r="663" spans="2:2">
      <c r="B663"/>
    </row>
    <row r="664" spans="2:2">
      <c r="B664"/>
    </row>
    <row r="665" spans="2:2">
      <c r="B665"/>
    </row>
    <row r="666" spans="2:2">
      <c r="B666"/>
    </row>
    <row r="667" spans="2:2">
      <c r="B667"/>
    </row>
    <row r="668" spans="2:2">
      <c r="B668"/>
    </row>
    <row r="669" spans="2:2">
      <c r="B669"/>
    </row>
    <row r="670" spans="2:2">
      <c r="B670"/>
    </row>
    <row r="671" spans="2:2">
      <c r="B671"/>
    </row>
    <row r="672" spans="2:2">
      <c r="B672"/>
    </row>
    <row r="673" spans="2:2">
      <c r="B673"/>
    </row>
    <row r="674" spans="2:2">
      <c r="B674"/>
    </row>
    <row r="675" spans="2:2">
      <c r="B675"/>
    </row>
    <row r="676" spans="2:2">
      <c r="B676"/>
    </row>
    <row r="677" spans="2:2">
      <c r="B677"/>
    </row>
    <row r="678" spans="2:2">
      <c r="B678"/>
    </row>
    <row r="679" spans="2:2">
      <c r="B679"/>
    </row>
    <row r="680" spans="2:2">
      <c r="B680"/>
    </row>
    <row r="681" spans="2:2">
      <c r="B681"/>
    </row>
    <row r="682" spans="2:2">
      <c r="B682"/>
    </row>
    <row r="683" spans="2:2">
      <c r="B683"/>
    </row>
    <row r="684" spans="2:2">
      <c r="B684"/>
    </row>
    <row r="685" spans="2:2">
      <c r="B685"/>
    </row>
    <row r="686" spans="2:2">
      <c r="B686"/>
    </row>
    <row r="687" spans="2:2">
      <c r="B687"/>
    </row>
    <row r="688" spans="2:2">
      <c r="B688"/>
    </row>
    <row r="689" spans="2:2">
      <c r="B689"/>
    </row>
    <row r="690" spans="2:2">
      <c r="B690"/>
    </row>
    <row r="691" spans="2:2">
      <c r="B691"/>
    </row>
    <row r="692" spans="2:2">
      <c r="B692"/>
    </row>
    <row r="693" spans="2:2">
      <c r="B693"/>
    </row>
    <row r="694" spans="2:2">
      <c r="B694"/>
    </row>
    <row r="695" spans="2:2">
      <c r="B695"/>
    </row>
    <row r="696" spans="2:2">
      <c r="B696"/>
    </row>
    <row r="697" spans="2:2">
      <c r="B697"/>
    </row>
    <row r="698" spans="2:2">
      <c r="B698"/>
    </row>
    <row r="699" spans="2:2">
      <c r="B699"/>
    </row>
    <row r="700" spans="2:2">
      <c r="B700"/>
    </row>
    <row r="701" spans="2:2">
      <c r="B701"/>
    </row>
    <row r="702" spans="2:2">
      <c r="B702"/>
    </row>
    <row r="703" spans="2:2">
      <c r="B703"/>
    </row>
    <row r="704" spans="2:2">
      <c r="B704"/>
    </row>
    <row r="705" spans="2:2">
      <c r="B705"/>
    </row>
    <row r="706" spans="2:2">
      <c r="B706"/>
    </row>
    <row r="707" spans="2:2">
      <c r="B707"/>
    </row>
    <row r="708" spans="2:2">
      <c r="B708"/>
    </row>
    <row r="709" spans="2:2">
      <c r="B709"/>
    </row>
    <row r="710" spans="2:2">
      <c r="B710"/>
    </row>
    <row r="711" spans="2:2">
      <c r="B711"/>
    </row>
    <row r="712" spans="2:2">
      <c r="B712"/>
    </row>
    <row r="713" spans="2:2">
      <c r="B713"/>
    </row>
    <row r="714" spans="2:2">
      <c r="B714"/>
    </row>
    <row r="715" spans="2:2">
      <c r="B715"/>
    </row>
    <row r="716" spans="2:2">
      <c r="B716"/>
    </row>
    <row r="717" spans="2:2">
      <c r="B717"/>
    </row>
    <row r="718" spans="2:2">
      <c r="B718"/>
    </row>
    <row r="719" spans="2:2">
      <c r="B719"/>
    </row>
    <row r="720" spans="2:2">
      <c r="B720"/>
    </row>
    <row r="721" spans="2:2">
      <c r="B721"/>
    </row>
    <row r="722" spans="2:2">
      <c r="B722"/>
    </row>
    <row r="723" spans="2:2">
      <c r="B723"/>
    </row>
    <row r="724" spans="2:2">
      <c r="B724"/>
    </row>
    <row r="725" spans="2:2">
      <c r="B725"/>
    </row>
    <row r="726" spans="2:2">
      <c r="B726"/>
    </row>
    <row r="727" spans="2:2">
      <c r="B727"/>
    </row>
    <row r="728" spans="2:2">
      <c r="B728"/>
    </row>
    <row r="729" spans="2:2">
      <c r="B729"/>
    </row>
    <row r="730" spans="2:2">
      <c r="B730"/>
    </row>
    <row r="731" spans="2:2">
      <c r="B731"/>
    </row>
    <row r="732" spans="2:2">
      <c r="B732"/>
    </row>
    <row r="733" spans="2:2">
      <c r="B733"/>
    </row>
    <row r="734" spans="2:2">
      <c r="B734"/>
    </row>
    <row r="735" spans="2:2">
      <c r="B735"/>
    </row>
    <row r="736" spans="2:2">
      <c r="B736"/>
    </row>
    <row r="737" spans="2:2">
      <c r="B737"/>
    </row>
    <row r="738" spans="2:2">
      <c r="B738"/>
    </row>
    <row r="739" spans="2:2">
      <c r="B739"/>
    </row>
    <row r="740" spans="2:2">
      <c r="B740"/>
    </row>
    <row r="741" spans="2:2">
      <c r="B741"/>
    </row>
    <row r="742" spans="2:2">
      <c r="B742"/>
    </row>
    <row r="743" spans="2:2">
      <c r="B743"/>
    </row>
    <row r="744" spans="2:2">
      <c r="B744"/>
    </row>
    <row r="745" spans="2:2">
      <c r="B745"/>
    </row>
    <row r="746" spans="2:2">
      <c r="B746"/>
    </row>
    <row r="747" spans="2:2">
      <c r="B747"/>
    </row>
    <row r="748" spans="2:2">
      <c r="B748"/>
    </row>
    <row r="749" spans="2:2">
      <c r="B749"/>
    </row>
    <row r="750" spans="2:2">
      <c r="B750"/>
    </row>
    <row r="751" spans="2:2">
      <c r="B751"/>
    </row>
    <row r="752" spans="2:2">
      <c r="B752"/>
    </row>
    <row r="753" spans="2:2">
      <c r="B753"/>
    </row>
    <row r="754" spans="2:2">
      <c r="B754"/>
    </row>
    <row r="755" spans="2:2">
      <c r="B755"/>
    </row>
    <row r="756" spans="2:2">
      <c r="B756"/>
    </row>
    <row r="757" spans="2:2">
      <c r="B757"/>
    </row>
    <row r="758" spans="2:2">
      <c r="B758"/>
    </row>
    <row r="759" spans="2:2">
      <c r="B759"/>
    </row>
    <row r="760" spans="2:2">
      <c r="B760"/>
    </row>
    <row r="761" spans="2:2">
      <c r="B761"/>
    </row>
    <row r="762" spans="2:2">
      <c r="B762"/>
    </row>
    <row r="763" spans="2:2">
      <c r="B763"/>
    </row>
    <row r="764" spans="2:2">
      <c r="B764"/>
    </row>
    <row r="765" spans="2:2">
      <c r="B765"/>
    </row>
    <row r="766" spans="2:2">
      <c r="B766"/>
    </row>
    <row r="767" spans="2:2">
      <c r="B767"/>
    </row>
    <row r="768" spans="2:2">
      <c r="B768"/>
    </row>
    <row r="769" spans="2:2">
      <c r="B769"/>
    </row>
    <row r="770" spans="2:2">
      <c r="B770"/>
    </row>
    <row r="771" spans="2:2">
      <c r="B771"/>
    </row>
    <row r="772" spans="2:2">
      <c r="B772"/>
    </row>
    <row r="773" spans="2:2">
      <c r="B773"/>
    </row>
    <row r="774" spans="2:2">
      <c r="B774"/>
    </row>
    <row r="775" spans="2:2">
      <c r="B775"/>
    </row>
    <row r="776" spans="2:2">
      <c r="B776"/>
    </row>
    <row r="777" spans="2:2">
      <c r="B777"/>
    </row>
    <row r="778" spans="2:2">
      <c r="B778"/>
    </row>
    <row r="779" spans="2:2">
      <c r="B779"/>
    </row>
    <row r="780" spans="2:2">
      <c r="B780"/>
    </row>
    <row r="781" spans="2:2">
      <c r="B781"/>
    </row>
    <row r="782" spans="2:2">
      <c r="B782"/>
    </row>
    <row r="783" spans="2:2">
      <c r="B783"/>
    </row>
    <row r="784" spans="2:2">
      <c r="B784"/>
    </row>
    <row r="785" spans="2:2">
      <c r="B785"/>
    </row>
    <row r="786" spans="2:2">
      <c r="B786"/>
    </row>
    <row r="787" spans="2:2">
      <c r="B787"/>
    </row>
    <row r="788" spans="2:2">
      <c r="B788"/>
    </row>
    <row r="789" spans="2:2">
      <c r="B789"/>
    </row>
    <row r="790" spans="2:2">
      <c r="B790"/>
    </row>
    <row r="791" spans="2:2">
      <c r="B791"/>
    </row>
    <row r="792" spans="2:2">
      <c r="B792"/>
    </row>
    <row r="793" spans="2:2">
      <c r="B793"/>
    </row>
    <row r="794" spans="2:2">
      <c r="B794"/>
    </row>
    <row r="795" spans="2:2">
      <c r="B795"/>
    </row>
    <row r="796" spans="2:2">
      <c r="B796"/>
    </row>
    <row r="797" spans="2:2">
      <c r="B797"/>
    </row>
    <row r="798" spans="2:2">
      <c r="B798"/>
    </row>
    <row r="799" spans="2:2">
      <c r="B799"/>
    </row>
    <row r="800" spans="2:2">
      <c r="B800"/>
    </row>
    <row r="801" spans="2:2">
      <c r="B801"/>
    </row>
    <row r="802" spans="2:2">
      <c r="B802"/>
    </row>
    <row r="803" spans="2:2">
      <c r="B803"/>
    </row>
    <row r="804" spans="2:2">
      <c r="B804"/>
    </row>
    <row r="805" spans="2:2">
      <c r="B805"/>
    </row>
    <row r="806" spans="2:2">
      <c r="B806"/>
    </row>
    <row r="807" spans="2:2">
      <c r="B807"/>
    </row>
    <row r="808" spans="2:2">
      <c r="B808"/>
    </row>
    <row r="809" spans="2:2">
      <c r="B809"/>
    </row>
    <row r="810" spans="2:2">
      <c r="B810"/>
    </row>
    <row r="811" spans="2:2">
      <c r="B811"/>
    </row>
    <row r="812" spans="2:2">
      <c r="B812"/>
    </row>
    <row r="813" spans="2:2">
      <c r="B813"/>
    </row>
    <row r="814" spans="2:2">
      <c r="B814"/>
    </row>
    <row r="815" spans="2:2">
      <c r="B815"/>
    </row>
    <row r="816" spans="2:2">
      <c r="B816"/>
    </row>
    <row r="817" spans="2:2">
      <c r="B817"/>
    </row>
    <row r="818" spans="2:2">
      <c r="B818"/>
    </row>
    <row r="819" spans="2:2">
      <c r="B819"/>
    </row>
    <row r="820" spans="2:2">
      <c r="B820"/>
    </row>
    <row r="821" spans="2:2">
      <c r="B821"/>
    </row>
    <row r="822" spans="2:2">
      <c r="B822"/>
    </row>
    <row r="823" spans="2:2">
      <c r="B823"/>
    </row>
    <row r="824" spans="2:2">
      <c r="B824"/>
    </row>
    <row r="825" spans="2:2">
      <c r="B825"/>
    </row>
    <row r="826" spans="2:2">
      <c r="B826"/>
    </row>
    <row r="827" spans="2:2">
      <c r="B827"/>
    </row>
    <row r="828" spans="2:2">
      <c r="B828"/>
    </row>
    <row r="829" spans="2:2">
      <c r="B829"/>
    </row>
    <row r="830" spans="2:2">
      <c r="B830"/>
    </row>
    <row r="831" spans="2:2">
      <c r="B831"/>
    </row>
    <row r="832" spans="2:2">
      <c r="B832"/>
    </row>
    <row r="833" spans="2:2">
      <c r="B833"/>
    </row>
    <row r="834" spans="2:2">
      <c r="B834"/>
    </row>
    <row r="835" spans="2:2">
      <c r="B835"/>
    </row>
    <row r="836" spans="2:2">
      <c r="B836"/>
    </row>
    <row r="837" spans="2:2">
      <c r="B837"/>
    </row>
    <row r="838" spans="2:2">
      <c r="B838"/>
    </row>
    <row r="839" spans="2:2">
      <c r="B839"/>
    </row>
    <row r="840" spans="2:2">
      <c r="B840"/>
    </row>
    <row r="841" spans="2:2">
      <c r="B841"/>
    </row>
    <row r="842" spans="2:2">
      <c r="B842"/>
    </row>
    <row r="843" spans="2:2">
      <c r="B843"/>
    </row>
    <row r="844" spans="2:2">
      <c r="B844"/>
    </row>
    <row r="845" spans="2:2">
      <c r="B845"/>
    </row>
    <row r="846" spans="2:2">
      <c r="B846"/>
    </row>
    <row r="847" spans="2:2">
      <c r="B847"/>
    </row>
    <row r="848" spans="2:2">
      <c r="B848"/>
    </row>
    <row r="849" spans="2:2">
      <c r="B849"/>
    </row>
    <row r="850" spans="2:2">
      <c r="B850"/>
    </row>
    <row r="851" spans="2:2">
      <c r="B851"/>
    </row>
    <row r="852" spans="2:2">
      <c r="B852"/>
    </row>
    <row r="853" spans="2:2">
      <c r="B853"/>
    </row>
    <row r="854" spans="2:2">
      <c r="B854"/>
    </row>
    <row r="855" spans="2:2">
      <c r="B855"/>
    </row>
    <row r="856" spans="2:2">
      <c r="B856"/>
    </row>
    <row r="857" spans="2:2">
      <c r="B857"/>
    </row>
    <row r="858" spans="2:2">
      <c r="B858"/>
    </row>
    <row r="859" spans="2:2">
      <c r="B859"/>
    </row>
    <row r="860" spans="2:2">
      <c r="B860"/>
    </row>
    <row r="861" spans="2:2">
      <c r="B861"/>
    </row>
    <row r="862" spans="2:2">
      <c r="B862"/>
    </row>
    <row r="863" spans="2:2">
      <c r="B863"/>
    </row>
    <row r="864" spans="2:2">
      <c r="B864"/>
    </row>
    <row r="865" spans="2:2">
      <c r="B865"/>
    </row>
    <row r="866" spans="2:2">
      <c r="B866"/>
    </row>
    <row r="867" spans="2:2">
      <c r="B867"/>
    </row>
    <row r="868" spans="2:2">
      <c r="B868"/>
    </row>
    <row r="869" spans="2:2">
      <c r="B869"/>
    </row>
    <row r="870" spans="2:2">
      <c r="B870"/>
    </row>
    <row r="871" spans="2:2">
      <c r="B871"/>
    </row>
    <row r="872" spans="2:2">
      <c r="B872"/>
    </row>
    <row r="873" spans="2:2">
      <c r="B873"/>
    </row>
    <row r="874" spans="2:2">
      <c r="B874"/>
    </row>
    <row r="875" spans="2:2">
      <c r="B875"/>
    </row>
    <row r="876" spans="2:2">
      <c r="B876"/>
    </row>
    <row r="877" spans="2:2">
      <c r="B877"/>
    </row>
    <row r="878" spans="2:2">
      <c r="B878"/>
    </row>
    <row r="879" spans="2:2">
      <c r="B879"/>
    </row>
    <row r="880" spans="2:2">
      <c r="B880"/>
    </row>
    <row r="881" spans="2:2">
      <c r="B881"/>
    </row>
    <row r="882" spans="2:2">
      <c r="B882"/>
    </row>
    <row r="883" spans="2:2">
      <c r="B883"/>
    </row>
    <row r="884" spans="2:2">
      <c r="B884"/>
    </row>
    <row r="885" spans="2:2">
      <c r="B885"/>
    </row>
    <row r="886" spans="2:2">
      <c r="B886"/>
    </row>
    <row r="887" spans="2:2">
      <c r="B887"/>
    </row>
    <row r="888" spans="2:2">
      <c r="B888"/>
    </row>
    <row r="889" spans="2:2">
      <c r="B889"/>
    </row>
    <row r="890" spans="2:2">
      <c r="B890"/>
    </row>
    <row r="891" spans="2:2">
      <c r="B891"/>
    </row>
    <row r="892" spans="2:2">
      <c r="B892"/>
    </row>
    <row r="893" spans="2:2">
      <c r="B893"/>
    </row>
    <row r="894" spans="2:2">
      <c r="B894"/>
    </row>
    <row r="895" spans="2:2">
      <c r="B895"/>
    </row>
    <row r="896" spans="2:2">
      <c r="B896"/>
    </row>
    <row r="897" spans="2:2">
      <c r="B897"/>
    </row>
    <row r="898" spans="2:2">
      <c r="B898"/>
    </row>
    <row r="899" spans="2:2">
      <c r="B899"/>
    </row>
    <row r="900" spans="2:2">
      <c r="B900"/>
    </row>
    <row r="901" spans="2:2">
      <c r="B901"/>
    </row>
    <row r="902" spans="2:2">
      <c r="B902"/>
    </row>
    <row r="903" spans="2:2">
      <c r="B903"/>
    </row>
    <row r="904" spans="2:2">
      <c r="B904"/>
    </row>
    <row r="905" spans="2:2">
      <c r="B905"/>
    </row>
    <row r="906" spans="2:2">
      <c r="B906"/>
    </row>
    <row r="907" spans="2:2">
      <c r="B907"/>
    </row>
    <row r="908" spans="2:2">
      <c r="B908"/>
    </row>
    <row r="909" spans="2:2">
      <c r="B909"/>
    </row>
    <row r="910" spans="2:2">
      <c r="B910"/>
    </row>
    <row r="911" spans="2:2">
      <c r="B911"/>
    </row>
    <row r="912" spans="2:2">
      <c r="B912"/>
    </row>
    <row r="913" spans="2:2">
      <c r="B913"/>
    </row>
    <row r="914" spans="2:2">
      <c r="B914"/>
    </row>
    <row r="915" spans="2:2">
      <c r="B915"/>
    </row>
    <row r="916" spans="2:2">
      <c r="B916"/>
    </row>
    <row r="917" spans="2:2">
      <c r="B917"/>
    </row>
    <row r="918" spans="2:2">
      <c r="B918"/>
    </row>
    <row r="919" spans="2:2">
      <c r="B919"/>
    </row>
    <row r="920" spans="2:2">
      <c r="B920"/>
    </row>
    <row r="921" spans="2:2">
      <c r="B921"/>
    </row>
    <row r="922" spans="2:2">
      <c r="B922"/>
    </row>
    <row r="923" spans="2:2">
      <c r="B923"/>
    </row>
    <row r="924" spans="2:2">
      <c r="B924"/>
    </row>
    <row r="925" spans="2:2">
      <c r="B925"/>
    </row>
    <row r="926" spans="2:2">
      <c r="B926"/>
    </row>
    <row r="927" spans="2:2">
      <c r="B927"/>
    </row>
    <row r="928" spans="2:2">
      <c r="B928"/>
    </row>
    <row r="929" spans="2:2">
      <c r="B929"/>
    </row>
    <row r="930" spans="2:2">
      <c r="B930"/>
    </row>
    <row r="931" spans="2:2">
      <c r="B931"/>
    </row>
    <row r="932" spans="2:2">
      <c r="B932"/>
    </row>
    <row r="933" spans="2:2">
      <c r="B933"/>
    </row>
    <row r="934" spans="2:2">
      <c r="B934"/>
    </row>
    <row r="935" spans="2:2">
      <c r="B935"/>
    </row>
    <row r="936" spans="2:2">
      <c r="B936"/>
    </row>
    <row r="937" spans="2:2">
      <c r="B937"/>
    </row>
    <row r="938" spans="2:2">
      <c r="B938"/>
    </row>
    <row r="939" spans="2:2">
      <c r="B939"/>
    </row>
    <row r="940" spans="2:2">
      <c r="B940"/>
    </row>
    <row r="941" spans="2:2">
      <c r="B941"/>
    </row>
    <row r="942" spans="2:2">
      <c r="B942"/>
    </row>
    <row r="943" spans="2:2">
      <c r="B943"/>
    </row>
    <row r="944" spans="2:2">
      <c r="B944"/>
    </row>
    <row r="945" spans="2:2">
      <c r="B945"/>
    </row>
    <row r="946" spans="2:2">
      <c r="B946"/>
    </row>
    <row r="947" spans="2:2">
      <c r="B947"/>
    </row>
    <row r="948" spans="2:2">
      <c r="B948"/>
    </row>
    <row r="949" spans="2:2">
      <c r="B949"/>
    </row>
    <row r="950" spans="2:2">
      <c r="B950"/>
    </row>
    <row r="951" spans="2:2">
      <c r="B951"/>
    </row>
    <row r="952" spans="2:2">
      <c r="B952"/>
    </row>
    <row r="953" spans="2:2">
      <c r="B953"/>
    </row>
    <row r="954" spans="2:2">
      <c r="B954"/>
    </row>
    <row r="955" spans="2:2">
      <c r="B955"/>
    </row>
    <row r="956" spans="2:2">
      <c r="B956"/>
    </row>
    <row r="957" spans="2:2">
      <c r="B957"/>
    </row>
    <row r="958" spans="2:2">
      <c r="B958"/>
    </row>
    <row r="959" spans="2:2">
      <c r="B959"/>
    </row>
    <row r="960" spans="2:2">
      <c r="B960"/>
    </row>
    <row r="961" spans="2:2">
      <c r="B961"/>
    </row>
    <row r="962" spans="2:2">
      <c r="B962"/>
    </row>
    <row r="963" spans="2:2">
      <c r="B963"/>
    </row>
    <row r="964" spans="2:2">
      <c r="B964"/>
    </row>
    <row r="965" spans="2:2">
      <c r="B965"/>
    </row>
    <row r="966" spans="2:2">
      <c r="B966"/>
    </row>
    <row r="967" spans="2:2">
      <c r="B967"/>
    </row>
    <row r="968" spans="2:2">
      <c r="B968"/>
    </row>
    <row r="969" spans="2:2">
      <c r="B969"/>
    </row>
    <row r="970" spans="2:2">
      <c r="B970"/>
    </row>
    <row r="971" spans="2:2">
      <c r="B971"/>
    </row>
    <row r="972" spans="2:2">
      <c r="B972"/>
    </row>
    <row r="973" spans="2:2">
      <c r="B973"/>
    </row>
    <row r="974" spans="2:2">
      <c r="B974"/>
    </row>
    <row r="975" spans="2:2">
      <c r="B975"/>
    </row>
    <row r="976" spans="2:2">
      <c r="B976"/>
    </row>
    <row r="977" spans="2:2">
      <c r="B977"/>
    </row>
    <row r="978" spans="2:2">
      <c r="B978"/>
    </row>
    <row r="979" spans="2:2">
      <c r="B979"/>
    </row>
    <row r="980" spans="2:2">
      <c r="B980"/>
    </row>
    <row r="981" spans="2:2">
      <c r="B981"/>
    </row>
    <row r="982" spans="2:2">
      <c r="B982"/>
    </row>
    <row r="983" spans="2:2">
      <c r="B983"/>
    </row>
    <row r="984" spans="2:2">
      <c r="B984"/>
    </row>
    <row r="985" spans="2:2">
      <c r="B985"/>
    </row>
    <row r="986" spans="2:2">
      <c r="B986"/>
    </row>
    <row r="987" spans="2:2">
      <c r="B987"/>
    </row>
    <row r="988" spans="2:2">
      <c r="B988"/>
    </row>
    <row r="989" spans="2:2">
      <c r="B989"/>
    </row>
    <row r="990" spans="2:2">
      <c r="B990"/>
    </row>
    <row r="991" spans="2:2">
      <c r="B991"/>
    </row>
    <row r="992" spans="2:2">
      <c r="B992"/>
    </row>
    <row r="993" spans="2:2">
      <c r="B993"/>
    </row>
    <row r="994" spans="2:2">
      <c r="B994"/>
    </row>
    <row r="995" spans="2:2">
      <c r="B995"/>
    </row>
    <row r="996" spans="2:2">
      <c r="B996"/>
    </row>
    <row r="997" spans="2:2">
      <c r="B997"/>
    </row>
    <row r="998" spans="2:2">
      <c r="B998"/>
    </row>
    <row r="999" spans="2:2">
      <c r="B999"/>
    </row>
    <row r="1000" spans="2:2">
      <c r="B1000"/>
    </row>
    <row r="1001" spans="2:2">
      <c r="B1001"/>
    </row>
    <row r="1002" spans="2:2">
      <c r="B1002"/>
    </row>
    <row r="1003" spans="2:2">
      <c r="B1003"/>
    </row>
    <row r="1004" spans="2:2">
      <c r="B1004"/>
    </row>
    <row r="1005" spans="2:2">
      <c r="B1005"/>
    </row>
    <row r="1006" spans="2:2">
      <c r="B1006"/>
    </row>
    <row r="1007" spans="2:2">
      <c r="B1007"/>
    </row>
    <row r="1008" spans="2:2">
      <c r="B1008"/>
    </row>
    <row r="1009" spans="2:2">
      <c r="B1009"/>
    </row>
    <row r="1010" spans="2:2">
      <c r="B1010"/>
    </row>
    <row r="1011" spans="2:2">
      <c r="B1011"/>
    </row>
    <row r="1012" spans="2:2">
      <c r="B1012"/>
    </row>
    <row r="1013" spans="2:2">
      <c r="B1013"/>
    </row>
    <row r="1014" spans="2:2">
      <c r="B1014"/>
    </row>
    <row r="1015" spans="2:2">
      <c r="B1015"/>
    </row>
    <row r="1016" spans="2:2">
      <c r="B1016"/>
    </row>
    <row r="1017" spans="2:2">
      <c r="B1017"/>
    </row>
    <row r="1018" spans="2:2">
      <c r="B1018"/>
    </row>
    <row r="1019" spans="2:2">
      <c r="B1019"/>
    </row>
    <row r="1020" spans="2:2">
      <c r="B1020"/>
    </row>
    <row r="1021" spans="2:2">
      <c r="B1021"/>
    </row>
    <row r="1022" spans="2:2">
      <c r="B1022"/>
    </row>
    <row r="1023" spans="2:2">
      <c r="B1023"/>
    </row>
    <row r="1024" spans="2:2">
      <c r="B1024"/>
    </row>
    <row r="1025" spans="2:2">
      <c r="B1025"/>
    </row>
    <row r="1026" spans="2:2">
      <c r="B1026"/>
    </row>
    <row r="1027" spans="2:2">
      <c r="B1027"/>
    </row>
    <row r="1028" spans="2:2">
      <c r="B1028"/>
    </row>
    <row r="1029" spans="2:2">
      <c r="B1029"/>
    </row>
    <row r="1030" spans="2:2">
      <c r="B1030"/>
    </row>
    <row r="1031" spans="2:2">
      <c r="B1031"/>
    </row>
    <row r="1032" spans="2:2">
      <c r="B1032"/>
    </row>
  </sheetData>
  <mergeCells count="1">
    <mergeCell ref="F7:K7"/>
  </mergeCells>
  <printOptions horizontalCentered="1"/>
  <pageMargins left="0.7" right="0.7" top="0.75" bottom="0.75" header="0.3" footer="0.3"/>
  <pageSetup orientation="portrait"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0634A-5A70-4B9B-B43F-05666449559B}">
  <sheetPr>
    <tabColor rgb="FF00B050"/>
  </sheetPr>
  <dimension ref="A1:Z2"/>
  <sheetViews>
    <sheetView topLeftCell="G1" workbookViewId="0">
      <selection activeCell="W2" sqref="W2"/>
    </sheetView>
  </sheetViews>
  <sheetFormatPr defaultRowHeight="14.4"/>
  <cols>
    <col min="1" max="1" width="12" customWidth="1"/>
    <col min="4" max="4" width="14.5546875" customWidth="1"/>
    <col min="5" max="5" width="11.44140625" customWidth="1"/>
    <col min="6" max="6" width="11" bestFit="1" customWidth="1"/>
    <col min="7" max="7" width="10.109375" customWidth="1"/>
    <col min="8" max="8" width="19" customWidth="1"/>
    <col min="9" max="9" width="9.44140625" customWidth="1"/>
    <col min="10" max="10" width="13.33203125" customWidth="1"/>
    <col min="11" max="11" width="10.5546875" customWidth="1"/>
    <col min="12" max="12" width="13.44140625" customWidth="1"/>
    <col min="13" max="14" width="9.88671875" customWidth="1"/>
    <col min="15" max="15" width="11.6640625" customWidth="1"/>
    <col min="16" max="16" width="15" customWidth="1"/>
    <col min="17" max="17" width="14" style="25" customWidth="1"/>
    <col min="20" max="20" width="12" customWidth="1"/>
    <col min="21" max="22" width="10.5546875" bestFit="1" customWidth="1"/>
  </cols>
  <sheetData>
    <row r="1" spans="1:26">
      <c r="A1" t="s">
        <v>54</v>
      </c>
      <c r="B1" t="s">
        <v>55</v>
      </c>
      <c r="C1" t="s">
        <v>56</v>
      </c>
      <c r="D1" t="s">
        <v>57</v>
      </c>
      <c r="E1" t="s">
        <v>58</v>
      </c>
      <c r="F1" t="s">
        <v>59</v>
      </c>
      <c r="G1" t="s">
        <v>60</v>
      </c>
      <c r="H1" t="s">
        <v>46</v>
      </c>
      <c r="I1" t="s">
        <v>47</v>
      </c>
      <c r="J1" t="s">
        <v>61</v>
      </c>
      <c r="K1" t="s">
        <v>62</v>
      </c>
      <c r="L1" t="s">
        <v>63</v>
      </c>
      <c r="M1" t="s">
        <v>64</v>
      </c>
      <c r="N1" t="s">
        <v>65</v>
      </c>
      <c r="O1" t="s">
        <v>66</v>
      </c>
      <c r="P1" t="s">
        <v>67</v>
      </c>
      <c r="Q1" s="25" t="s">
        <v>68</v>
      </c>
      <c r="R1" t="s">
        <v>69</v>
      </c>
      <c r="S1" t="s">
        <v>70</v>
      </c>
      <c r="T1" t="s">
        <v>71</v>
      </c>
      <c r="U1" t="s">
        <v>72</v>
      </c>
      <c r="V1" t="s">
        <v>73</v>
      </c>
      <c r="W1" t="s">
        <v>41</v>
      </c>
      <c r="X1" t="s">
        <v>74</v>
      </c>
      <c r="Y1" t="s">
        <v>75</v>
      </c>
      <c r="Z1" t="s">
        <v>76</v>
      </c>
    </row>
    <row r="2" spans="1:26">
      <c r="N2" s="19"/>
      <c r="U2" s="1"/>
      <c r="V2" s="1"/>
      <c r="W2" s="37" t="str">
        <f>IF(Table2[[#This Row],[Account]]&lt;70000000,"Rev","Exp")</f>
        <v>Rev</v>
      </c>
      <c r="X2" s="37" t="str">
        <f>LEFT(Table2[[#This Row],[Account]],5)</f>
        <v/>
      </c>
      <c r="Y2" s="37">
        <f>_xlfn.XLOOKUP(Table2[[#This Row],[Project]],'Non-Gov PTFED Grants'!A:A,'Non-Gov PTFED Grants'!B:B,"",0)</f>
        <v>0</v>
      </c>
      <c r="Z2" s="37" t="str">
        <f>CONCATENATE(Table2[[#This Row],[Activity]],Table2[[#This Row],[An Type]])</f>
        <v/>
      </c>
    </row>
  </sheetData>
  <pageMargins left="0.7" right="0.7" top="0.75" bottom="0.75" header="0.3" footer="0.3"/>
  <pageSetup orientation="portrait"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7FF7C-DB35-47DC-BA69-1E2A9EF039EC}">
  <sheetPr>
    <tabColor rgb="FF00B050"/>
  </sheetPr>
  <dimension ref="A1:Q2"/>
  <sheetViews>
    <sheetView topLeftCell="C1" workbookViewId="0">
      <selection activeCell="O2" sqref="O2"/>
    </sheetView>
  </sheetViews>
  <sheetFormatPr defaultRowHeight="14.4"/>
  <cols>
    <col min="1" max="1" width="12.6640625" customWidth="1"/>
    <col min="2" max="2" width="7.5546875" customWidth="1"/>
    <col min="3" max="3" width="45.88671875" customWidth="1"/>
    <col min="4" max="4" width="16.5546875" customWidth="1"/>
    <col min="5" max="5" width="16.44140625" bestFit="1" customWidth="1"/>
    <col min="6" max="6" width="29.6640625" customWidth="1"/>
    <col min="7" max="8" width="19" bestFit="1" customWidth="1"/>
    <col min="9" max="9" width="13.6640625" customWidth="1"/>
    <col min="10" max="10" width="12.109375" customWidth="1"/>
    <col min="11" max="11" width="20.33203125" customWidth="1"/>
    <col min="12" max="12" width="9.44140625" customWidth="1"/>
    <col min="13" max="13" width="14" customWidth="1"/>
    <col min="14" max="14" width="10.44140625" customWidth="1"/>
    <col min="15" max="15" width="9.88671875" customWidth="1"/>
    <col min="16" max="16" width="16" style="25" customWidth="1"/>
  </cols>
  <sheetData>
    <row r="1" spans="1:17">
      <c r="A1" t="s">
        <v>77</v>
      </c>
      <c r="B1" t="s">
        <v>78</v>
      </c>
      <c r="C1" t="s">
        <v>60</v>
      </c>
      <c r="D1" t="s">
        <v>79</v>
      </c>
      <c r="E1" t="s">
        <v>80</v>
      </c>
      <c r="F1" t="s">
        <v>81</v>
      </c>
      <c r="G1" t="s">
        <v>82</v>
      </c>
      <c r="H1" t="s">
        <v>83</v>
      </c>
      <c r="I1" t="s">
        <v>84</v>
      </c>
      <c r="J1" t="s">
        <v>85</v>
      </c>
      <c r="K1" t="s">
        <v>46</v>
      </c>
      <c r="L1" t="s">
        <v>47</v>
      </c>
      <c r="M1" t="s">
        <v>86</v>
      </c>
      <c r="N1" t="s">
        <v>87</v>
      </c>
      <c r="O1" t="s">
        <v>65</v>
      </c>
      <c r="P1" s="25" t="s">
        <v>88</v>
      </c>
      <c r="Q1" t="s">
        <v>89</v>
      </c>
    </row>
    <row r="2" spans="1:17">
      <c r="I2" s="1"/>
      <c r="J2" s="1"/>
      <c r="O2" s="19"/>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445B1-1DD2-4FBE-A3D6-EB6FC3664158}">
  <sheetPr>
    <tabColor rgb="FF00B050"/>
  </sheetPr>
  <dimension ref="A1:J4"/>
  <sheetViews>
    <sheetView workbookViewId="0">
      <selection activeCell="G4" sqref="G4"/>
    </sheetView>
  </sheetViews>
  <sheetFormatPr defaultColWidth="9.6640625" defaultRowHeight="14.4"/>
  <cols>
    <col min="1" max="1" width="13.5546875" style="21" customWidth="1"/>
    <col min="2" max="2" width="26" style="21" customWidth="1"/>
    <col min="3" max="4" width="16" style="21" customWidth="1"/>
    <col min="5" max="5" width="12.44140625" style="21" customWidth="1"/>
    <col min="6" max="6" width="32" style="30" customWidth="1"/>
    <col min="7" max="7" width="11" style="21" customWidth="1"/>
    <col min="8" max="8" width="11.6640625" style="21" customWidth="1"/>
    <col min="9" max="9" width="11" style="21" customWidth="1"/>
    <col min="10" max="10" width="31" style="21" customWidth="1"/>
    <col min="11" max="16384" width="9.6640625" style="21"/>
  </cols>
  <sheetData>
    <row r="1" spans="1:10">
      <c r="A1" s="43" t="s">
        <v>90</v>
      </c>
      <c r="F1" s="30">
        <f>SUM(Table6[Amount])</f>
        <v>0</v>
      </c>
    </row>
    <row r="3" spans="1:10" ht="15" thickBot="1">
      <c r="A3" s="29" t="s">
        <v>77</v>
      </c>
      <c r="B3" s="29" t="s">
        <v>91</v>
      </c>
      <c r="C3" s="29" t="s">
        <v>46</v>
      </c>
      <c r="D3" s="29" t="s">
        <v>47</v>
      </c>
      <c r="E3" s="29" t="s">
        <v>92</v>
      </c>
      <c r="F3" s="31" t="s">
        <v>93</v>
      </c>
      <c r="G3" s="29" t="s">
        <v>65</v>
      </c>
      <c r="H3" s="29" t="s">
        <v>58</v>
      </c>
      <c r="I3" s="29" t="s">
        <v>94</v>
      </c>
      <c r="J3" s="29" t="s">
        <v>95</v>
      </c>
    </row>
    <row r="4" spans="1:10" ht="15" thickTop="1">
      <c r="E4" s="28"/>
      <c r="G4" s="19"/>
      <c r="I4" s="28"/>
    </row>
  </sheetData>
  <pageMargins left="0.7" right="0.7" top="0.75" bottom="0.75" header="0.3" footer="0.3"/>
  <pageSetup orientation="portrait" horizontalDpi="300" verticalDpi="3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98F78-F596-49C8-9B65-5810D34FB5CA}">
  <sheetPr>
    <tabColor rgb="FF00B050"/>
  </sheetPr>
  <dimension ref="A1:L4"/>
  <sheetViews>
    <sheetView workbookViewId="0">
      <selection activeCell="J2" sqref="J2"/>
    </sheetView>
  </sheetViews>
  <sheetFormatPr defaultColWidth="9.6640625" defaultRowHeight="14.4"/>
  <cols>
    <col min="1" max="1" width="8.88671875" style="21" customWidth="1"/>
    <col min="2" max="2" width="12" style="21" customWidth="1"/>
    <col min="3" max="3" width="11" style="28" customWidth="1"/>
    <col min="4" max="4" width="12.33203125" style="21" customWidth="1"/>
    <col min="5" max="5" width="15.109375" style="21" customWidth="1"/>
    <col min="6" max="6" width="12.6640625" style="21" customWidth="1"/>
    <col min="7" max="8" width="11" style="21" customWidth="1"/>
    <col min="9" max="9" width="7.33203125" style="21" customWidth="1"/>
    <col min="10" max="10" width="16" style="21" customWidth="1"/>
    <col min="11" max="11" width="32" style="30" customWidth="1"/>
    <col min="12" max="12" width="7" style="27" customWidth="1"/>
    <col min="13" max="16384" width="9.6640625" style="21"/>
  </cols>
  <sheetData>
    <row r="1" spans="1:12">
      <c r="A1" s="43" t="s">
        <v>96</v>
      </c>
    </row>
    <row r="3" spans="1:12" ht="15" thickBot="1">
      <c r="A3" s="29" t="s">
        <v>97</v>
      </c>
      <c r="B3" s="29" t="s">
        <v>58</v>
      </c>
      <c r="C3" s="29" t="s">
        <v>94</v>
      </c>
      <c r="D3" s="29" t="s">
        <v>98</v>
      </c>
      <c r="E3" s="29" t="s">
        <v>99</v>
      </c>
      <c r="F3" s="29" t="s">
        <v>71</v>
      </c>
      <c r="G3" s="29" t="s">
        <v>65</v>
      </c>
      <c r="H3" s="29" t="s">
        <v>100</v>
      </c>
      <c r="I3" s="29" t="s">
        <v>101</v>
      </c>
      <c r="J3" s="29" t="s">
        <v>46</v>
      </c>
      <c r="K3" s="31" t="s">
        <v>68</v>
      </c>
      <c r="L3" s="29" t="s">
        <v>102</v>
      </c>
    </row>
    <row r="4" spans="1:12" ht="15" thickTop="1">
      <c r="A4" s="38"/>
      <c r="B4" s="38"/>
      <c r="C4" s="39"/>
      <c r="D4" s="38"/>
      <c r="E4" s="38"/>
      <c r="F4" s="38"/>
      <c r="G4" s="19"/>
      <c r="H4" s="38"/>
      <c r="I4" s="38"/>
      <c r="J4" s="38"/>
      <c r="L4" s="40"/>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192DB-8677-4708-92D9-B312CCFB246B}">
  <sheetPr>
    <tabColor rgb="FF00B050"/>
  </sheetPr>
  <dimension ref="A1:AF4"/>
  <sheetViews>
    <sheetView topLeftCell="G1" workbookViewId="0">
      <selection activeCell="R4" sqref="R4"/>
    </sheetView>
  </sheetViews>
  <sheetFormatPr defaultRowHeight="14.4"/>
  <cols>
    <col min="1" max="1" width="10.33203125" customWidth="1"/>
    <col min="2" max="2" width="15.6640625" customWidth="1"/>
    <col min="3" max="3" width="20.33203125" customWidth="1"/>
    <col min="4" max="4" width="15" customWidth="1"/>
    <col min="5" max="5" width="10.109375" customWidth="1"/>
    <col min="6" max="6" width="9.6640625" customWidth="1"/>
    <col min="7" max="7" width="15.5546875" customWidth="1"/>
    <col min="8" max="8" width="10.33203125" customWidth="1"/>
    <col min="9" max="9" width="9.6640625" customWidth="1"/>
    <col min="10" max="10" width="12.5546875" customWidth="1"/>
    <col min="11" max="11" width="16.44140625" customWidth="1"/>
    <col min="12" max="12" width="19.33203125" bestFit="1" customWidth="1"/>
    <col min="13" max="13" width="9.33203125" customWidth="1"/>
    <col min="14" max="14" width="13.33203125" customWidth="1"/>
    <col min="15" max="15" width="10.44140625" customWidth="1"/>
    <col min="16" max="16" width="13.44140625" customWidth="1"/>
    <col min="17" max="17" width="9.6640625" customWidth="1"/>
    <col min="18" max="18" width="9.88671875" customWidth="1"/>
    <col min="19" max="19" width="11" bestFit="1" customWidth="1"/>
    <col min="20" max="20" width="10.109375" customWidth="1"/>
    <col min="22" max="22" width="12.5546875" customWidth="1"/>
    <col min="24" max="24" width="11.44140625" customWidth="1"/>
    <col min="25" max="25" width="11.6640625" customWidth="1"/>
    <col min="26" max="26" width="9.6640625" customWidth="1"/>
    <col min="27" max="27" width="14.88671875" customWidth="1"/>
    <col min="28" max="28" width="11.109375" customWidth="1"/>
    <col min="30" max="30" width="11.88671875" customWidth="1"/>
    <col min="31" max="31" width="10.33203125" customWidth="1"/>
    <col min="32" max="32" width="20.109375" customWidth="1"/>
  </cols>
  <sheetData>
    <row r="1" spans="1:32" ht="14.4" customHeight="1">
      <c r="A1" s="14" t="s">
        <v>103</v>
      </c>
      <c r="C1" s="44"/>
    </row>
    <row r="3" spans="1:32">
      <c r="A3" t="s">
        <v>104</v>
      </c>
      <c r="B3" t="s">
        <v>105</v>
      </c>
      <c r="C3" t="s">
        <v>106</v>
      </c>
      <c r="D3" t="s">
        <v>107</v>
      </c>
      <c r="E3" t="s">
        <v>94</v>
      </c>
      <c r="F3" t="s">
        <v>108</v>
      </c>
      <c r="G3" t="s">
        <v>109</v>
      </c>
      <c r="H3" t="s">
        <v>110</v>
      </c>
      <c r="I3" t="s">
        <v>93</v>
      </c>
      <c r="J3" t="s">
        <v>77</v>
      </c>
      <c r="K3" t="s">
        <v>79</v>
      </c>
      <c r="L3" t="s">
        <v>46</v>
      </c>
      <c r="M3" t="s">
        <v>47</v>
      </c>
      <c r="N3" t="s">
        <v>61</v>
      </c>
      <c r="O3" t="s">
        <v>62</v>
      </c>
      <c r="P3" t="s">
        <v>63</v>
      </c>
      <c r="Q3" t="s">
        <v>64</v>
      </c>
      <c r="R3" t="s">
        <v>65</v>
      </c>
      <c r="S3" t="s">
        <v>59</v>
      </c>
      <c r="T3" t="s">
        <v>60</v>
      </c>
      <c r="U3" t="s">
        <v>101</v>
      </c>
      <c r="V3" t="s">
        <v>111</v>
      </c>
      <c r="W3" t="s">
        <v>112</v>
      </c>
      <c r="X3" t="s">
        <v>66</v>
      </c>
      <c r="Y3" t="s">
        <v>113</v>
      </c>
      <c r="Z3" t="s">
        <v>114</v>
      </c>
      <c r="AA3" t="s">
        <v>115</v>
      </c>
      <c r="AB3" t="s">
        <v>116</v>
      </c>
      <c r="AC3" t="s">
        <v>117</v>
      </c>
      <c r="AD3" t="s">
        <v>71</v>
      </c>
      <c r="AE3" t="s">
        <v>118</v>
      </c>
      <c r="AF3" t="s">
        <v>119</v>
      </c>
    </row>
    <row r="4" spans="1:32">
      <c r="B4" s="1"/>
      <c r="E4" s="1"/>
      <c r="G4" s="1"/>
      <c r="R4" s="19"/>
      <c r="Y4" s="1"/>
      <c r="AB4" s="1"/>
      <c r="AF4">
        <f>IF(A4=2022,I4,-I4)</f>
        <v>0</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C31"/>
  <sheetViews>
    <sheetView workbookViewId="0">
      <selection activeCell="A5" sqref="A5"/>
    </sheetView>
  </sheetViews>
  <sheetFormatPr defaultRowHeight="14.4"/>
  <cols>
    <col min="1" max="1" width="20.5546875" bestFit="1" customWidth="1"/>
    <col min="2" max="2" width="16.88671875" customWidth="1"/>
    <col min="3" max="3" width="11" bestFit="1" customWidth="1"/>
  </cols>
  <sheetData>
    <row r="1" spans="1:3">
      <c r="A1" t="s">
        <v>120</v>
      </c>
    </row>
    <row r="3" spans="1:3">
      <c r="A3" t="s">
        <v>121</v>
      </c>
      <c r="B3" t="s">
        <v>122</v>
      </c>
    </row>
    <row r="4" spans="1:3">
      <c r="A4" t="s">
        <v>123</v>
      </c>
      <c r="B4" t="s">
        <v>124</v>
      </c>
    </row>
    <row r="5" spans="1:3">
      <c r="B5" s="17"/>
    </row>
    <row r="11" spans="1:3">
      <c r="C11" s="1"/>
    </row>
    <row r="12" spans="1:3">
      <c r="C12" s="1"/>
    </row>
    <row r="13" spans="1:3" ht="18">
      <c r="B13" s="18"/>
      <c r="C13" s="1"/>
    </row>
    <row r="14" spans="1:3">
      <c r="C14" s="1"/>
    </row>
    <row r="15" spans="1:3">
      <c r="B15" s="17"/>
      <c r="C15" s="1"/>
    </row>
    <row r="22" spans="2:3">
      <c r="C22" s="1"/>
    </row>
    <row r="24" spans="2:3">
      <c r="B24" s="14"/>
    </row>
    <row r="26" spans="2:3">
      <c r="C26" s="19"/>
    </row>
    <row r="28" spans="2:3">
      <c r="C28" s="19"/>
    </row>
    <row r="29" spans="2:3">
      <c r="C29" s="1"/>
    </row>
    <row r="30" spans="2:3">
      <c r="C30" s="1"/>
    </row>
    <row r="31" spans="2:3">
      <c r="C31" s="1"/>
    </row>
  </sheetData>
  <printOptions horizontalCentered="1"/>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9</vt:i4>
      </vt:variant>
    </vt:vector>
  </HeadingPairs>
  <TitlesOfParts>
    <vt:vector size="26" baseType="lpstr">
      <vt:lpstr>Summary</vt:lpstr>
      <vt:lpstr>Recon Sheet</vt:lpstr>
      <vt:lpstr>TN_GL97_Recon</vt:lpstr>
      <vt:lpstr>TN_GL97_Data</vt:lpstr>
      <vt:lpstr>TN_GR06_Data</vt:lpstr>
      <vt:lpstr>Program Income</vt:lpstr>
      <vt:lpstr>Indirect Cost</vt:lpstr>
      <vt:lpstr>Rev in Other Year</vt:lpstr>
      <vt:lpstr>Non-Gov PTFED Grants</vt:lpstr>
      <vt:lpstr>Tab A - TN_GR06_Pivot</vt:lpstr>
      <vt:lpstr>Tab B - TN_GR_A13_Pivot</vt:lpstr>
      <vt:lpstr>Tab C - NonGov_PTFED</vt:lpstr>
      <vt:lpstr>Tab D - Statistical Grants</vt:lpstr>
      <vt:lpstr>Tab E - Rev in Different Years</vt:lpstr>
      <vt:lpstr>Tab F - Program Income</vt:lpstr>
      <vt:lpstr>Tab G - Accrual Comparison</vt:lpstr>
      <vt:lpstr>lookup</vt:lpstr>
      <vt:lpstr>lookup_ans</vt:lpstr>
      <vt:lpstr>lookup_entDesc</vt:lpstr>
      <vt:lpstr>lookup_entity</vt:lpstr>
      <vt:lpstr>lookup_entStAgree</vt:lpstr>
      <vt:lpstr>lookup_validcfda</vt:lpstr>
      <vt:lpstr>'Non-Gov PTFED Grants'!Print_Area</vt:lpstr>
      <vt:lpstr>'Recon Sheet'!Print_Area</vt:lpstr>
      <vt:lpstr>'Tab A - TN_GR06_Pivot'!Print_Area</vt:lpstr>
      <vt:lpstr>TN_GL97_Recon!Print_Area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E. Wilson</dc:creator>
  <cp:keywords/>
  <dc:description/>
  <cp:lastModifiedBy>Carrie Allen</cp:lastModifiedBy>
  <cp:revision/>
  <dcterms:created xsi:type="dcterms:W3CDTF">2014-05-28T17:06:41Z</dcterms:created>
  <dcterms:modified xsi:type="dcterms:W3CDTF">2023-08-10T17:21:57Z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